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DRech\Administration\FCIs-Equipements\"/>
    </mc:Choice>
  </mc:AlternateContent>
  <bookViews>
    <workbookView xWindow="0" yWindow="0" windowWidth="15530" windowHeight="8250" tabRatio="772"/>
  </bookViews>
  <sheets>
    <sheet name="instructions-checklist" sheetId="2" r:id="rId1"/>
    <sheet name="saisie des items" sheetId="1" r:id="rId2"/>
    <sheet name="APPROBATION CR" sheetId="6" r:id="rId3"/>
    <sheet name="exemple" sheetId="4" r:id="rId4"/>
  </sheets>
  <definedNames>
    <definedName name="euro">'instructions-checklist'!$B$12</definedName>
    <definedName name="exR">'instructions-checklist'!$B$11</definedName>
    <definedName name="tch">'instructions-checklist'!#REF!</definedName>
    <definedName name="tx">'instructions-checklist'!$B$13</definedName>
    <definedName name="_xlnm.Print_Area" localSheetId="2">'APPROBATION CR'!$A$1:$F$32</definedName>
    <definedName name="_xlnm.Print_Area" localSheetId="0">'instructions-checklist'!$B$1:$C$63</definedName>
    <definedName name="_xlnm.Print_Area" localSheetId="1">'saisie des items'!$A$1:$O$40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3" i="1"/>
  <c r="L3" i="1" l="1"/>
  <c r="L23" i="1" s="1"/>
  <c r="L4" i="1"/>
  <c r="K4" i="1" s="1"/>
  <c r="N4" i="1" s="1"/>
  <c r="M4" i="1" s="1"/>
  <c r="L5" i="1"/>
  <c r="K5" i="1" s="1"/>
  <c r="N5" i="1" s="1"/>
  <c r="M5" i="1" s="1"/>
  <c r="L6" i="1"/>
  <c r="L7" i="1"/>
  <c r="K7" i="1" s="1"/>
  <c r="N7" i="1" s="1"/>
  <c r="M7" i="1" s="1"/>
  <c r="L8" i="1"/>
  <c r="L9" i="1"/>
  <c r="K9" i="1" s="1"/>
  <c r="N9" i="1" s="1"/>
  <c r="M9" i="1" s="1"/>
  <c r="L10" i="1"/>
  <c r="L11" i="1"/>
  <c r="L12" i="1"/>
  <c r="L13" i="1"/>
  <c r="L14" i="1"/>
  <c r="L15" i="1"/>
  <c r="K15" i="1" s="1"/>
  <c r="N15" i="1" s="1"/>
  <c r="M15" i="1" s="1"/>
  <c r="L16" i="1"/>
  <c r="L17" i="1"/>
  <c r="K17" i="1" s="1"/>
  <c r="N17" i="1" s="1"/>
  <c r="M17" i="1" s="1"/>
  <c r="L18" i="1"/>
  <c r="L19" i="1"/>
  <c r="K19" i="1" s="1"/>
  <c r="N19" i="1" s="1"/>
  <c r="M19" i="1" s="1"/>
  <c r="L20" i="1"/>
  <c r="L21" i="1"/>
  <c r="K6" i="1"/>
  <c r="N6" i="1" s="1"/>
  <c r="M6" i="1" s="1"/>
  <c r="K8" i="1"/>
  <c r="N8" i="1"/>
  <c r="M8" i="1" s="1"/>
  <c r="K10" i="1"/>
  <c r="N10" i="1" s="1"/>
  <c r="M10" i="1" s="1"/>
  <c r="K11" i="1"/>
  <c r="N11" i="1" s="1"/>
  <c r="M11" i="1" s="1"/>
  <c r="K12" i="1"/>
  <c r="N12" i="1" s="1"/>
  <c r="M12" i="1" s="1"/>
  <c r="K13" i="1"/>
  <c r="N13" i="1" s="1"/>
  <c r="M13" i="1" s="1"/>
  <c r="K14" i="1"/>
  <c r="N14" i="1" s="1"/>
  <c r="M14" i="1" s="1"/>
  <c r="K16" i="1"/>
  <c r="N16" i="1"/>
  <c r="M16" i="1" s="1"/>
  <c r="K18" i="1"/>
  <c r="N18" i="1" s="1"/>
  <c r="M18" i="1" s="1"/>
  <c r="K20" i="1"/>
  <c r="N20" i="1" s="1"/>
  <c r="M20" i="1" s="1"/>
  <c r="K21" i="1"/>
  <c r="N21" i="1" s="1"/>
  <c r="M21" i="1" s="1"/>
  <c r="J3" i="4"/>
  <c r="K3" i="4" s="1"/>
  <c r="L3" i="4"/>
  <c r="J4" i="4"/>
  <c r="K4" i="4" s="1"/>
  <c r="L4" i="4"/>
  <c r="J6" i="4"/>
  <c r="K6" i="4" s="1"/>
  <c r="N6" i="4" s="1"/>
  <c r="M6" i="4" s="1"/>
  <c r="L6" i="4"/>
  <c r="J5" i="4"/>
  <c r="L5" i="4"/>
  <c r="K5" i="4"/>
  <c r="J7" i="4"/>
  <c r="K7" i="4" s="1"/>
  <c r="N7" i="4" s="1"/>
  <c r="M7" i="4" s="1"/>
  <c r="L7" i="4"/>
  <c r="J8" i="4"/>
  <c r="K8" i="4" s="1"/>
  <c r="N8" i="4" s="1"/>
  <c r="M8" i="4" s="1"/>
  <c r="L8" i="4"/>
  <c r="J9" i="4"/>
  <c r="K9" i="4" s="1"/>
  <c r="N9" i="4" s="1"/>
  <c r="M9" i="4" s="1"/>
  <c r="L9" i="4"/>
  <c r="J10" i="4"/>
  <c r="L10" i="4"/>
  <c r="K10" i="4"/>
  <c r="J11" i="4"/>
  <c r="K11" i="4" s="1"/>
  <c r="N11" i="4" s="1"/>
  <c r="M11" i="4" s="1"/>
  <c r="L11" i="4"/>
  <c r="J12" i="4"/>
  <c r="K12" i="4" s="1"/>
  <c r="N12" i="4" s="1"/>
  <c r="M12" i="4" s="1"/>
  <c r="L12" i="4"/>
  <c r="K25" i="1"/>
  <c r="N25" i="1" s="1"/>
  <c r="L25" i="1"/>
  <c r="K26" i="1"/>
  <c r="L26" i="1"/>
  <c r="L30" i="1" s="1"/>
  <c r="L34" i="1" s="1"/>
  <c r="K27" i="1"/>
  <c r="N27" i="1" s="1"/>
  <c r="L27" i="1"/>
  <c r="K28" i="1"/>
  <c r="N28" i="1" s="1"/>
  <c r="L28" i="1"/>
  <c r="K29" i="1"/>
  <c r="L29" i="1"/>
  <c r="L14" i="4"/>
  <c r="N5" i="4"/>
  <c r="N10" i="4"/>
  <c r="M10" i="4" s="1"/>
  <c r="D26" i="6"/>
  <c r="M5" i="4"/>
  <c r="L16" i="4"/>
  <c r="L21" i="4" s="1"/>
  <c r="L25" i="4" s="1"/>
  <c r="L17" i="4"/>
  <c r="K18" i="4"/>
  <c r="N18" i="4" s="1"/>
  <c r="L18" i="4"/>
  <c r="K19" i="4"/>
  <c r="N19" i="4" s="1"/>
  <c r="L19" i="4"/>
  <c r="K20" i="4"/>
  <c r="L20" i="4"/>
  <c r="N20" i="4" s="1"/>
  <c r="N23" i="4"/>
  <c r="N24" i="4"/>
  <c r="N26" i="4"/>
  <c r="K29" i="4"/>
  <c r="N35" i="1"/>
  <c r="K17" i="4" l="1"/>
  <c r="N17" i="4" s="1"/>
  <c r="N4" i="4"/>
  <c r="N25" i="4"/>
  <c r="N34" i="1"/>
  <c r="D25" i="6"/>
  <c r="M4" i="4"/>
  <c r="K14" i="4"/>
  <c r="K30" i="4" s="1"/>
  <c r="N3" i="4"/>
  <c r="K16" i="4"/>
  <c r="N26" i="1"/>
  <c r="N30" i="1" s="1"/>
  <c r="K32" i="1" s="1"/>
  <c r="K3" i="1"/>
  <c r="K23" i="1" s="1"/>
  <c r="N29" i="1"/>
  <c r="K30" i="1"/>
  <c r="M3" i="4" l="1"/>
  <c r="N14" i="4"/>
  <c r="N3" i="1"/>
  <c r="N16" i="4"/>
  <c r="N21" i="4" s="1"/>
  <c r="K21" i="4"/>
  <c r="M3" i="1"/>
  <c r="N23" i="1"/>
  <c r="D23" i="6"/>
  <c r="N32" i="1"/>
  <c r="K33" i="1"/>
  <c r="K38" i="1"/>
  <c r="K40" i="1" s="1"/>
  <c r="L15" i="4" l="1"/>
  <c r="L27" i="4"/>
  <c r="N33" i="1"/>
  <c r="D24" i="6"/>
  <c r="L36" i="1"/>
  <c r="L24" i="1"/>
  <c r="M23" i="1"/>
  <c r="N27" i="4" l="1"/>
  <c r="N29" i="4" s="1"/>
  <c r="L29" i="4"/>
  <c r="L30" i="4" s="1"/>
  <c r="L38" i="1"/>
  <c r="N36" i="1"/>
  <c r="N38" i="1" s="1"/>
  <c r="L39" i="1" l="1"/>
</calcChain>
</file>

<file path=xl/comments1.xml><?xml version="1.0" encoding="utf-8"?>
<comments xmlns="http://schemas.openxmlformats.org/spreadsheetml/2006/main">
  <authors>
    <author>cpelch</author>
  </authors>
  <commentList>
    <comment ref="F2" authorId="0" shapeId="0">
      <text>
        <r>
          <rPr>
            <b/>
            <sz val="8"/>
            <color indexed="81"/>
            <rFont val="Tahoma"/>
          </rPr>
          <t>Prix avant rabais FCI</t>
        </r>
      </text>
    </comment>
    <comment ref="L36" authorId="0" shapeId="0">
      <text>
        <r>
          <rPr>
            <b/>
            <sz val="10"/>
            <color indexed="81"/>
            <rFont val="Tahoma"/>
            <family val="2"/>
          </rPr>
          <t>S'il y a un chiffre dans cette case, c'est que les contributions totales offertes par les fournisseurs ne représentent pas 20% et que vous devez obtenir une contribution supplémentaire d'un autre organisme ou de renégocier avec un de vos fournisseurs</t>
        </r>
      </text>
    </comment>
  </commentList>
</comments>
</file>

<file path=xl/comments2.xml><?xml version="1.0" encoding="utf-8"?>
<comments xmlns="http://schemas.openxmlformats.org/spreadsheetml/2006/main">
  <authors>
    <author>cpelch</author>
  </authors>
  <commentList>
    <comment ref="F2" authorId="0" shapeId="0">
      <text>
        <r>
          <rPr>
            <b/>
            <sz val="8"/>
            <color indexed="81"/>
            <rFont val="Tahoma"/>
          </rPr>
          <t>Prix avant rabais FCI</t>
        </r>
      </text>
    </comment>
    <comment ref="L27" authorId="0" shapeId="0">
      <text>
        <r>
          <rPr>
            <b/>
            <sz val="10"/>
            <color indexed="81"/>
            <rFont val="Tahoma"/>
            <family val="2"/>
          </rPr>
          <t>S'il y a un chiffre dans cette case, c'est que les contributions totales offertes par les fournisseurs ne représentent pas 20% et que vous devez obtenir une contribution supplémentaire d'un autre organisme ou de renégocier avec un de vos fournisseurs</t>
        </r>
      </text>
    </comment>
  </commentList>
</comments>
</file>

<file path=xl/sharedStrings.xml><?xml version="1.0" encoding="utf-8"?>
<sst xmlns="http://schemas.openxmlformats.org/spreadsheetml/2006/main" count="151" uniqueCount="112">
  <si>
    <t>Instructions - Merci de prendre connaissance des informations ci-jointes</t>
  </si>
  <si>
    <t>SEULEMENT SAISIR DES DONNÉES DANS LES CELLULES EN JAUNE</t>
  </si>
  <si>
    <t>L'onglet "Saisie des items" est l'endroit où saisir les équipements que vous voulez acheter</t>
  </si>
  <si>
    <t>Attention pour chaque équipement, vous devez indiquer la devise de la soumission pour que le tout se</t>
  </si>
  <si>
    <t>calcule automatiquement.</t>
  </si>
  <si>
    <t>Taux à utiliser</t>
  </si>
  <si>
    <t>vous prendre un coussin de plus que le taux du jour</t>
  </si>
  <si>
    <t>Taux de change US - prendre 1,2 plus conservateur surtout avec les taux qui varient</t>
  </si>
  <si>
    <t>Taux de change Euro - prendre 1,5 plus conservateur surtout avec les taux qui varient</t>
  </si>
  <si>
    <t>taux de Taxes CHUQ 1,057, UL 1,07097 - on utilise le taux le plus élevé (conservateur)</t>
  </si>
  <si>
    <t>NE PAS OUBLIER</t>
  </si>
  <si>
    <t>pour tout équipement</t>
  </si>
  <si>
    <t>&gt;</t>
  </si>
  <si>
    <t>la contribution FCI est la différence entre le prix éducationnel et le prix FCI offert</t>
  </si>
  <si>
    <t xml:space="preserve">    FCI contribue pour 40%</t>
  </si>
  <si>
    <t xml:space="preserve">    MSSS contribue pour 40%</t>
  </si>
  <si>
    <t xml:space="preserve">    Autres partenaires contribuent pour 20% (fournisseurs, fondation)</t>
  </si>
  <si>
    <t>TRUC: essayer d'obtenir 22% de vos fournisseurs ce qui donnera 20% après avoir calculer</t>
  </si>
  <si>
    <t xml:space="preserve">           les taxes non récupérables qui doivent être ajoutées au coût de l'équipement</t>
  </si>
  <si>
    <t xml:space="preserve">           Sinon, vous devrez trouver une autre source de financement pour combler le 20%</t>
  </si>
  <si>
    <t xml:space="preserve">           Si vous avez des aménagements, essayer d'obtenir plus que 21 % </t>
  </si>
  <si>
    <t xml:space="preserve">           Cela est aussi du au 1,07097 de taxes qui ne s'applique pas sur le in-kind</t>
  </si>
  <si>
    <t>Sur les soumissions obtenues des fournisseurs, il doit être indiqué "Contribution FCI "</t>
  </si>
  <si>
    <t>pour que le rabais soit considéré en inkind par la FCI</t>
  </si>
  <si>
    <t>Ainsi un rabais de 30 ou 40% devrait vous alerter</t>
  </si>
  <si>
    <t>Inclure les coûts de shipping, transport, installation s'il y a lieu</t>
  </si>
  <si>
    <r>
      <t>Inclure les coûts d'aménagement</t>
    </r>
    <r>
      <rPr>
        <sz val="10"/>
        <rFont val="Arial"/>
      </rPr>
      <t xml:space="preserve"> du local où sera installé l'équipement, Pière de contacter Chantal Pelchat afin qu'une</t>
    </r>
  </si>
  <si>
    <t>une demande d'évaluation officielle des travaux soit faite.</t>
  </si>
  <si>
    <t xml:space="preserve">TRUC: il est important de faire cette validation car les aménagements ne sont pas admissibles sur un IRSC et l'Axe </t>
  </si>
  <si>
    <t xml:space="preserve">ne peut pas assumer tous ces coûts car les budgets sont resterients. </t>
  </si>
  <si>
    <t>Merci de vérifier avec le GBM pour les équipements que vous voulez acheter</t>
  </si>
  <si>
    <t xml:space="preserve">     &gt; Vérifier l'opinion du GBM, obtenir leurs conseils, obtenir une lettre s'ils vous suggèrent un modèle plutôt qu'</t>
  </si>
  <si>
    <t xml:space="preserve">      un autre et le pourquoi</t>
  </si>
  <si>
    <t xml:space="preserve">     &gt; Toujours demander d'avoir le manuel d'instruction et le manuel technique</t>
  </si>
  <si>
    <t xml:space="preserve">     &gt; Essayer d'obtenir une formation initale de l'équipement pour votre ressource mais</t>
  </si>
  <si>
    <t xml:space="preserve">           aussi pour le GBM, ceci va faciliter l'entretien futur</t>
  </si>
  <si>
    <t>S'assurer que l'équipement n'est pas déjà présent au Centre et s'il l'est, il faudra être prêt à justifier à la FCI</t>
  </si>
  <si>
    <t>la nécessité d'en acheter un autre et il est suggérer de vérifier avec les utilisateurs de</t>
  </si>
  <si>
    <t>l'équipement les performances et leurs satisfactions avant d'arrêter votre choix.</t>
  </si>
  <si>
    <r>
      <t xml:space="preserve">Ne pas oublier </t>
    </r>
    <r>
      <rPr>
        <b/>
        <sz val="10"/>
        <rFont val="Arial"/>
        <family val="2"/>
      </rPr>
      <t xml:space="preserve">d'inclure la garantie prolongée </t>
    </r>
    <r>
      <rPr>
        <sz val="10"/>
        <rFont val="Arial"/>
      </rPr>
      <t xml:space="preserve">ou contrat de service pour chaque </t>
    </r>
  </si>
  <si>
    <r>
      <t xml:space="preserve">équipement,  max 3 ans de contrat de service et </t>
    </r>
    <r>
      <rPr>
        <b/>
        <sz val="10"/>
        <rFont val="Arial"/>
        <family val="2"/>
      </rPr>
      <t>le présenter dans une ligne distincte pour chaque équipement.</t>
    </r>
  </si>
  <si>
    <t>ceci n'inclut pas l'année de base</t>
  </si>
  <si>
    <t>En bas du tableau dans l'onglet "liste des items", la cellule en rouge est le montant</t>
  </si>
  <si>
    <t>nécessaire pour atteindre le % de 20% exigé par la FCI</t>
  </si>
  <si>
    <t xml:space="preserve">    S'il y a un montant, vous devez obtenir une contribution de ce montant</t>
  </si>
  <si>
    <t xml:space="preserve">     d'un autre partenaire</t>
  </si>
  <si>
    <t>Si vous avez des questions, N'hésiter pas à contacter votre gestionnaire</t>
  </si>
  <si>
    <t>ne saisir des données que dans les cellules en jaune</t>
  </si>
  <si>
    <t xml:space="preserve">        Informations pour saisir dans le site FCI</t>
  </si>
  <si>
    <t>Item</t>
  </si>
  <si>
    <t>Choisir
Catégorie</t>
  </si>
  <si>
    <t>Inscrire
Nom de l'équipement</t>
  </si>
  <si>
    <t>Devise</t>
  </si>
  <si>
    <t>Qté</t>
  </si>
  <si>
    <t>Inscrire
Prix 
éducationnel
unitaire</t>
  </si>
  <si>
    <t>Shipping</t>
  </si>
  <si>
    <t>Aménagement
 nécessaire
Cda au local</t>
  </si>
  <si>
    <t>Inscrire
Contribution FCI
 unitaire</t>
  </si>
  <si>
    <t>Prix</t>
  </si>
  <si>
    <t>Espèces</t>
  </si>
  <si>
    <t>Contribution 
FCI 
"InKind"</t>
  </si>
  <si>
    <t>% 
inKind</t>
  </si>
  <si>
    <t>Total</t>
  </si>
  <si>
    <t>Inscrire
le Fournisseur</t>
  </si>
  <si>
    <t>type d'appel d'offre</t>
  </si>
  <si>
    <t>Equipement</t>
  </si>
  <si>
    <t>Garantie prolongée</t>
  </si>
  <si>
    <t>Logiciel</t>
  </si>
  <si>
    <t>Personnel</t>
  </si>
  <si>
    <t>Construction</t>
  </si>
  <si>
    <t>si écnomies réalisées - règle du 5% disponible</t>
  </si>
  <si>
    <t>FCI 40%</t>
  </si>
  <si>
    <t>2 conditions</t>
  </si>
  <si>
    <t>MSSS 40%</t>
  </si>
  <si>
    <t>tous les équipements sont achetés</t>
  </si>
  <si>
    <t>Autres partenaires</t>
  </si>
  <si>
    <t>toutes les contributions sont reçues</t>
  </si>
  <si>
    <t>identifier la source supplémentaire</t>
  </si>
  <si>
    <t>max 5% du montant total initial</t>
  </si>
  <si>
    <t>à déterminer pour atteindre le 20%</t>
  </si>
  <si>
    <t>achats pour bonifier un équipement ou le projet</t>
  </si>
  <si>
    <t>disponibilité</t>
  </si>
  <si>
    <t xml:space="preserve">Document à soumettre à la direction </t>
  </si>
  <si>
    <t>Nom du Chercheur</t>
  </si>
  <si>
    <t>Concours</t>
  </si>
  <si>
    <t>Montant total</t>
  </si>
  <si>
    <t>Validation des soumissions</t>
  </si>
  <si>
    <t>( aucun consommable, inkind de 20%, distinction Prix de liste/Educationnel/FCI,</t>
  </si>
  <si>
    <t>shipping inclus, taux de taxes/risournes, tx de change s'il y a lieu</t>
  </si>
  <si>
    <t>si rabais FCI &gt; 25% - valider la soumission si pas 2 rabais combinés</t>
  </si>
  <si>
    <t>Fournir l'aide-mémoire signée</t>
  </si>
  <si>
    <t>Contrats de services 3 ans minimum</t>
  </si>
  <si>
    <t>sinon , explications:</t>
  </si>
  <si>
    <t>Montage financier</t>
  </si>
  <si>
    <t>FCI</t>
  </si>
  <si>
    <t>montant autorisé par la faculté ou vrrc</t>
  </si>
  <si>
    <t>MSSS</t>
  </si>
  <si>
    <t>Fournisseurs</t>
  </si>
  <si>
    <t>Autre</t>
  </si>
  <si>
    <t xml:space="preserve">   svp détallier</t>
  </si>
  <si>
    <t>Validation faite par:</t>
  </si>
  <si>
    <t>Gestionnaire</t>
  </si>
  <si>
    <t>poste</t>
  </si>
  <si>
    <t>révisé avec le chercheur le:</t>
  </si>
  <si>
    <t xml:space="preserve">Date de transmission à la direction: </t>
  </si>
  <si>
    <t>Shipping
unitaire</t>
  </si>
  <si>
    <t>Microscope et accessoires</t>
  </si>
  <si>
    <t>Cda</t>
  </si>
  <si>
    <t>Microscope service contract 3 ans</t>
  </si>
  <si>
    <t>microscope aménagement</t>
  </si>
  <si>
    <t>Congélateur avec 5 ans de garantie prolongée</t>
  </si>
  <si>
    <t>Disponibilité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</si>
</sst>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* #,##0.00_)\ &quot;$&quot;_ ;_ * \(#,##0.00\)\ &quot;$&quot;_ ;_ * &quot;-&quot;??_)\ &quot;$&quot;_ ;_ @_ "/>
    <numFmt numFmtId="164" formatCode="_ * #,##0.00_)\ _$_ ;_ * \(#,##0.00\)\ _$_ ;_ * &quot;-&quot;??_)\ _$_ ;_ @_ "/>
    <numFmt numFmtId="165" formatCode="0.0%"/>
    <numFmt numFmtId="166" formatCode="_-* #,##0\ &quot;$&quot;_-;_-* #,##0\ &quot;$&quot;\-;_-* &quot;-&quot;??\ &quot;$&quot;_-;_-@_-"/>
    <numFmt numFmtId="167" formatCode="_ * #,##0_)\ &quot;$&quot;_ ;_ * \(#,##0\)\ &quot;$&quot;_ ;_ * &quot;-&quot;??_)\ &quot;$&quot;_ ;_ @_ "/>
  </numFmts>
  <fonts count="11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</font>
    <font>
      <i/>
      <sz val="10"/>
      <name val="Arial"/>
      <family val="2"/>
    </font>
    <font>
      <b/>
      <sz val="10"/>
      <color indexed="81"/>
      <name val="Tahoma"/>
      <family val="2"/>
    </font>
    <font>
      <sz val="10"/>
      <color indexed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CA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0" fillId="2" borderId="0" xfId="0" applyFill="1"/>
    <xf numFmtId="44" fontId="3" fillId="0" borderId="0" xfId="2" applyFont="1" applyAlignment="1">
      <alignment horizontal="center"/>
    </xf>
    <xf numFmtId="44" fontId="0" fillId="0" borderId="0" xfId="2" applyFont="1"/>
    <xf numFmtId="0" fontId="0" fillId="0" borderId="1" xfId="0" applyBorder="1"/>
    <xf numFmtId="44" fontId="0" fillId="0" borderId="1" xfId="2" applyFont="1" applyBorder="1"/>
    <xf numFmtId="165" fontId="0" fillId="0" borderId="0" xfId="3" applyNumberFormat="1" applyFont="1"/>
    <xf numFmtId="0" fontId="0" fillId="0" borderId="2" xfId="0" applyBorder="1"/>
    <xf numFmtId="0" fontId="0" fillId="2" borderId="2" xfId="0" applyFill="1" applyBorder="1"/>
    <xf numFmtId="165" fontId="0" fillId="0" borderId="2" xfId="3" applyNumberFormat="1" applyFont="1" applyBorder="1"/>
    <xf numFmtId="0" fontId="0" fillId="0" borderId="3" xfId="0" applyBorder="1"/>
    <xf numFmtId="0" fontId="0" fillId="2" borderId="3" xfId="0" applyFill="1" applyBorder="1"/>
    <xf numFmtId="44" fontId="0" fillId="0" borderId="3" xfId="2" applyFont="1" applyBorder="1"/>
    <xf numFmtId="44" fontId="0" fillId="0" borderId="4" xfId="2" applyFont="1" applyBorder="1"/>
    <xf numFmtId="44" fontId="0" fillId="0" borderId="5" xfId="2" applyFont="1" applyBorder="1"/>
    <xf numFmtId="0" fontId="0" fillId="2" borderId="6" xfId="0" applyFill="1" applyBorder="1"/>
    <xf numFmtId="0" fontId="0" fillId="2" borderId="7" xfId="0" applyFill="1" applyBorder="1"/>
    <xf numFmtId="44" fontId="0" fillId="0" borderId="8" xfId="2" applyFont="1" applyBorder="1"/>
    <xf numFmtId="44" fontId="0" fillId="0" borderId="9" xfId="2" applyFont="1" applyBorder="1"/>
    <xf numFmtId="44" fontId="0" fillId="0" borderId="10" xfId="2" applyFont="1" applyBorder="1"/>
    <xf numFmtId="0" fontId="0" fillId="0" borderId="0" xfId="0" applyAlignment="1">
      <alignment horizontal="right"/>
    </xf>
    <xf numFmtId="44" fontId="0" fillId="0" borderId="0" xfId="2" applyFont="1" applyAlignment="1">
      <alignment horizontal="right"/>
    </xf>
    <xf numFmtId="166" fontId="3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164" fontId="4" fillId="0" borderId="0" xfId="1" applyFont="1" applyAlignment="1">
      <alignment horizontal="center" wrapText="1"/>
    </xf>
    <xf numFmtId="164" fontId="0" fillId="2" borderId="2" xfId="1" applyFont="1" applyFill="1" applyBorder="1"/>
    <xf numFmtId="164" fontId="0" fillId="2" borderId="3" xfId="1" applyFont="1" applyFill="1" applyBorder="1"/>
    <xf numFmtId="164" fontId="0" fillId="0" borderId="0" xfId="1" applyFont="1"/>
    <xf numFmtId="44" fontId="0" fillId="2" borderId="0" xfId="2" applyFont="1" applyFill="1"/>
    <xf numFmtId="44" fontId="6" fillId="0" borderId="0" xfId="2" applyFont="1" applyAlignment="1">
      <alignment horizontal="right"/>
    </xf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 wrapText="1"/>
    </xf>
    <xf numFmtId="44" fontId="3" fillId="4" borderId="14" xfId="2" applyFont="1" applyFill="1" applyBorder="1" applyAlignment="1">
      <alignment horizontal="center"/>
    </xf>
    <xf numFmtId="44" fontId="3" fillId="0" borderId="0" xfId="2" applyFont="1"/>
    <xf numFmtId="164" fontId="1" fillId="0" borderId="0" xfId="1"/>
    <xf numFmtId="44" fontId="1" fillId="0" borderId="0" xfId="2"/>
    <xf numFmtId="164" fontId="1" fillId="2" borderId="2" xfId="1" applyFill="1" applyBorder="1"/>
    <xf numFmtId="44" fontId="1" fillId="0" borderId="4" xfId="2" applyBorder="1"/>
    <xf numFmtId="165" fontId="1" fillId="0" borderId="2" xfId="3" applyNumberFormat="1" applyBorder="1"/>
    <xf numFmtId="44" fontId="1" fillId="0" borderId="8" xfId="2" applyBorder="1"/>
    <xf numFmtId="164" fontId="1" fillId="2" borderId="3" xfId="1" applyFill="1" applyBorder="1"/>
    <xf numFmtId="44" fontId="1" fillId="0" borderId="5" xfId="2" applyBorder="1"/>
    <xf numFmtId="44" fontId="1" fillId="0" borderId="9" xfId="2" applyBorder="1"/>
    <xf numFmtId="44" fontId="1" fillId="0" borderId="3" xfId="2" applyBorder="1"/>
    <xf numFmtId="44" fontId="1" fillId="0" borderId="10" xfId="2" applyBorder="1"/>
    <xf numFmtId="44" fontId="1" fillId="0" borderId="1" xfId="2" applyBorder="1"/>
    <xf numFmtId="44" fontId="1" fillId="0" borderId="0" xfId="2" applyFont="1" applyAlignment="1">
      <alignment horizontal="right"/>
    </xf>
    <xf numFmtId="44" fontId="1" fillId="2" borderId="0" xfId="2" applyFill="1"/>
    <xf numFmtId="165" fontId="1" fillId="0" borderId="0" xfId="3" applyNumberFormat="1"/>
    <xf numFmtId="0" fontId="8" fillId="2" borderId="0" xfId="0" applyFont="1" applyFill="1"/>
    <xf numFmtId="0" fontId="8" fillId="0" borderId="0" xfId="0" applyFont="1"/>
    <xf numFmtId="0" fontId="3" fillId="0" borderId="0" xfId="0" applyFont="1" applyAlignment="1"/>
    <xf numFmtId="167" fontId="0" fillId="0" borderId="0" xfId="2" applyNumberFormat="1" applyFont="1"/>
    <xf numFmtId="167" fontId="0" fillId="0" borderId="0" xfId="0" applyNumberFormat="1"/>
    <xf numFmtId="0" fontId="0" fillId="0" borderId="0" xfId="0" applyFont="1"/>
    <xf numFmtId="0" fontId="0" fillId="0" borderId="0" xfId="0" applyFont="1" applyAlignment="1"/>
    <xf numFmtId="167" fontId="0" fillId="5" borderId="1" xfId="2" applyNumberFormat="1" applyFont="1" applyFill="1" applyBorder="1"/>
    <xf numFmtId="0" fontId="0" fillId="0" borderId="15" xfId="0" applyBorder="1"/>
    <xf numFmtId="44" fontId="0" fillId="2" borderId="6" xfId="2" applyFont="1" applyFill="1" applyBorder="1"/>
    <xf numFmtId="9" fontId="0" fillId="0" borderId="0" xfId="3" applyFont="1"/>
  </cellXfs>
  <cellStyles count="32">
    <cellStyle name="Lien hypertexte" xfId="26" builtinId="8" hidden="1"/>
    <cellStyle name="Lien hypertexte" xfId="28" builtinId="8" hidden="1"/>
    <cellStyle name="Lien hypertexte" xfId="30" builtinId="8" hidden="1"/>
    <cellStyle name="Lien hypertexte" xfId="24" builtinId="8" hidden="1"/>
    <cellStyle name="Lien hypertexte" xfId="12" builtinId="8" hidden="1"/>
    <cellStyle name="Lien hypertexte" xfId="14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16" builtinId="8" hidden="1"/>
    <cellStyle name="Lien hypertexte" xfId="8" builtinId="8" hidden="1"/>
    <cellStyle name="Lien hypertexte" xfId="10" builtinId="8" hidden="1"/>
    <cellStyle name="Lien hypertexte" xfId="6" builtinId="8" hidden="1"/>
    <cellStyle name="Lien hypertexte" xfId="4" builtinId="8" hidden="1"/>
    <cellStyle name="Lien hypertexte visité" xfId="17" builtinId="9" hidden="1"/>
    <cellStyle name="Lien hypertexte visité" xfId="19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21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7" builtinId="9" hidden="1"/>
    <cellStyle name="Lien hypertexte visité" xfId="9" builtinId="9" hidden="1"/>
    <cellStyle name="Lien hypertexte visité" xfId="5" builtinId="9" hidden="1"/>
    <cellStyle name="Milliers" xfId="1" builtinId="3"/>
    <cellStyle name="Monétaire" xfId="2" builtinId="4"/>
    <cellStyle name="Normal" xfId="0" builtinId="0"/>
    <cellStyle name="Pourcentage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13</xdr:row>
      <xdr:rowOff>152400</xdr:rowOff>
    </xdr:from>
    <xdr:to>
      <xdr:col>6</xdr:col>
      <xdr:colOff>0</xdr:colOff>
      <xdr:row>20</xdr:row>
      <xdr:rowOff>165100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09600" y="3251200"/>
          <a:ext cx="6616700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139700</xdr:rowOff>
    </xdr:from>
    <xdr:to>
      <xdr:col>8</xdr:col>
      <xdr:colOff>558800</xdr:colOff>
      <xdr:row>24</xdr:row>
      <xdr:rowOff>0</xdr:rowOff>
    </xdr:to>
    <xdr:sp macro="" textlink="">
      <xdr:nvSpPr>
        <xdr:cNvPr id="2052" name="WordArt 4">
          <a:extLst>
            <a:ext uri="{FF2B5EF4-FFF2-40B4-BE49-F238E27FC236}">
              <a16:creationId xmlns:a16="http://schemas.microsoft.com/office/drawing/2014/main" id="{00000000-0008-0000-0300-000004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2900" y="2946400"/>
          <a:ext cx="7734300" cy="153670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  <a:ea typeface="Arial Black"/>
              <a:cs typeface="Arial Black"/>
            </a:rPr>
            <a:t>Exemple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62"/>
  <sheetViews>
    <sheetView tabSelected="1" topLeftCell="A14" zoomScale="99" zoomScaleNormal="99" zoomScalePageLayoutView="99" workbookViewId="0">
      <selection activeCell="C25" sqref="C25"/>
    </sheetView>
  </sheetViews>
  <sheetFormatPr baseColWidth="10" defaultColWidth="11.453125" defaultRowHeight="12.5" x14ac:dyDescent="0.25"/>
  <cols>
    <col min="1" max="1" width="5.7265625" customWidth="1"/>
    <col min="2" max="2" width="10.81640625" customWidth="1"/>
    <col min="3" max="3" width="87.1796875" customWidth="1"/>
  </cols>
  <sheetData>
    <row r="1" spans="2:3" ht="13" x14ac:dyDescent="0.3">
      <c r="B1" s="1" t="s">
        <v>0</v>
      </c>
    </row>
    <row r="3" spans="2:3" ht="13" x14ac:dyDescent="0.3">
      <c r="B3" s="26" t="s">
        <v>1</v>
      </c>
      <c r="C3" s="26"/>
    </row>
    <row r="5" spans="2:3" x14ac:dyDescent="0.25">
      <c r="B5" t="s">
        <v>2</v>
      </c>
    </row>
    <row r="7" spans="2:3" x14ac:dyDescent="0.25">
      <c r="B7" t="s">
        <v>3</v>
      </c>
    </row>
    <row r="8" spans="2:3" x14ac:dyDescent="0.25">
      <c r="B8" t="s">
        <v>4</v>
      </c>
    </row>
    <row r="10" spans="2:3" x14ac:dyDescent="0.25">
      <c r="B10" t="s">
        <v>5</v>
      </c>
      <c r="C10" t="s">
        <v>6</v>
      </c>
    </row>
    <row r="11" spans="2:3" x14ac:dyDescent="0.25">
      <c r="B11" s="4">
        <v>1.4</v>
      </c>
      <c r="C11" t="s">
        <v>7</v>
      </c>
    </row>
    <row r="12" spans="2:3" x14ac:dyDescent="0.25">
      <c r="B12" s="4">
        <v>1.6</v>
      </c>
      <c r="C12" t="s">
        <v>8</v>
      </c>
    </row>
    <row r="13" spans="2:3" x14ac:dyDescent="0.25">
      <c r="B13" s="4">
        <v>1.07</v>
      </c>
      <c r="C13" t="s">
        <v>9</v>
      </c>
    </row>
    <row r="15" spans="2:3" ht="13" x14ac:dyDescent="0.3">
      <c r="B15" s="1" t="s">
        <v>10</v>
      </c>
    </row>
    <row r="16" spans="2:3" x14ac:dyDescent="0.25">
      <c r="B16" t="s">
        <v>11</v>
      </c>
    </row>
    <row r="18" spans="2:3" x14ac:dyDescent="0.25">
      <c r="B18" s="23" t="s">
        <v>12</v>
      </c>
      <c r="C18" t="s">
        <v>13</v>
      </c>
    </row>
    <row r="19" spans="2:3" x14ac:dyDescent="0.25">
      <c r="B19" s="23"/>
      <c r="C19" t="s">
        <v>14</v>
      </c>
    </row>
    <row r="20" spans="2:3" x14ac:dyDescent="0.25">
      <c r="B20" s="23"/>
      <c r="C20" t="s">
        <v>15</v>
      </c>
    </row>
    <row r="21" spans="2:3" x14ac:dyDescent="0.25">
      <c r="B21" s="23"/>
      <c r="C21" t="s">
        <v>16</v>
      </c>
    </row>
    <row r="22" spans="2:3" x14ac:dyDescent="0.25">
      <c r="B22" s="23"/>
    </row>
    <row r="23" spans="2:3" x14ac:dyDescent="0.25">
      <c r="B23" s="23"/>
      <c r="C23" s="53" t="s">
        <v>17</v>
      </c>
    </row>
    <row r="24" spans="2:3" x14ac:dyDescent="0.25">
      <c r="B24" s="23"/>
      <c r="C24" s="53" t="s">
        <v>18</v>
      </c>
    </row>
    <row r="25" spans="2:3" x14ac:dyDescent="0.25">
      <c r="B25" s="23"/>
      <c r="C25" s="53" t="s">
        <v>19</v>
      </c>
    </row>
    <row r="26" spans="2:3" x14ac:dyDescent="0.25">
      <c r="B26" s="23"/>
      <c r="C26" s="53" t="s">
        <v>20</v>
      </c>
    </row>
    <row r="27" spans="2:3" x14ac:dyDescent="0.25">
      <c r="B27" s="23"/>
      <c r="C27" s="53" t="s">
        <v>21</v>
      </c>
    </row>
    <row r="28" spans="2:3" x14ac:dyDescent="0.25">
      <c r="B28" s="23"/>
    </row>
    <row r="30" spans="2:3" ht="13" x14ac:dyDescent="0.3">
      <c r="B30" s="23" t="s">
        <v>12</v>
      </c>
      <c r="C30" s="1" t="s">
        <v>22</v>
      </c>
    </row>
    <row r="31" spans="2:3" x14ac:dyDescent="0.25">
      <c r="C31" t="s">
        <v>23</v>
      </c>
    </row>
    <row r="32" spans="2:3" x14ac:dyDescent="0.25">
      <c r="C32" s="53"/>
    </row>
    <row r="33" spans="2:3" x14ac:dyDescent="0.25">
      <c r="C33" s="53" t="s">
        <v>24</v>
      </c>
    </row>
    <row r="35" spans="2:3" ht="13" x14ac:dyDescent="0.3">
      <c r="B35" s="23" t="s">
        <v>12</v>
      </c>
      <c r="C35" s="1" t="s">
        <v>25</v>
      </c>
    </row>
    <row r="37" spans="2:3" ht="13" x14ac:dyDescent="0.3">
      <c r="B37" s="23" t="s">
        <v>12</v>
      </c>
      <c r="C37" s="1" t="s">
        <v>26</v>
      </c>
    </row>
    <row r="38" spans="2:3" x14ac:dyDescent="0.25">
      <c r="B38" s="23"/>
      <c r="C38" t="s">
        <v>27</v>
      </c>
    </row>
    <row r="39" spans="2:3" x14ac:dyDescent="0.25">
      <c r="B39" s="23"/>
      <c r="C39" s="53" t="s">
        <v>28</v>
      </c>
    </row>
    <row r="40" spans="2:3" x14ac:dyDescent="0.25">
      <c r="B40" s="23"/>
      <c r="C40" s="53" t="s">
        <v>29</v>
      </c>
    </row>
    <row r="42" spans="2:3" ht="13" x14ac:dyDescent="0.3">
      <c r="B42" s="23" t="s">
        <v>12</v>
      </c>
      <c r="C42" s="1" t="s">
        <v>30</v>
      </c>
    </row>
    <row r="43" spans="2:3" x14ac:dyDescent="0.25">
      <c r="C43" t="s">
        <v>31</v>
      </c>
    </row>
    <row r="44" spans="2:3" x14ac:dyDescent="0.25">
      <c r="C44" t="s">
        <v>32</v>
      </c>
    </row>
    <row r="45" spans="2:3" x14ac:dyDescent="0.25">
      <c r="C45" t="s">
        <v>33</v>
      </c>
    </row>
    <row r="46" spans="2:3" x14ac:dyDescent="0.25">
      <c r="C46" t="s">
        <v>34</v>
      </c>
    </row>
    <row r="47" spans="2:3" x14ac:dyDescent="0.25">
      <c r="C47" t="s">
        <v>35</v>
      </c>
    </row>
    <row r="49" spans="2:3" ht="13" x14ac:dyDescent="0.3">
      <c r="B49" s="23" t="s">
        <v>12</v>
      </c>
      <c r="C49" s="1" t="s">
        <v>36</v>
      </c>
    </row>
    <row r="50" spans="2:3" x14ac:dyDescent="0.25">
      <c r="C50" t="s">
        <v>37</v>
      </c>
    </row>
    <row r="51" spans="2:3" x14ac:dyDescent="0.25">
      <c r="C51" t="s">
        <v>38</v>
      </c>
    </row>
    <row r="53" spans="2:3" ht="13" x14ac:dyDescent="0.3">
      <c r="B53" s="23" t="s">
        <v>12</v>
      </c>
      <c r="C53" t="s">
        <v>39</v>
      </c>
    </row>
    <row r="54" spans="2:3" ht="13" x14ac:dyDescent="0.3">
      <c r="B54" s="23"/>
      <c r="C54" t="s">
        <v>40</v>
      </c>
    </row>
    <row r="55" spans="2:3" x14ac:dyDescent="0.25">
      <c r="B55" s="23"/>
      <c r="C55" t="s">
        <v>41</v>
      </c>
    </row>
    <row r="57" spans="2:3" x14ac:dyDescent="0.25">
      <c r="B57" s="23" t="s">
        <v>12</v>
      </c>
      <c r="C57" t="s">
        <v>42</v>
      </c>
    </row>
    <row r="58" spans="2:3" x14ac:dyDescent="0.25">
      <c r="C58" t="s">
        <v>43</v>
      </c>
    </row>
    <row r="59" spans="2:3" x14ac:dyDescent="0.25">
      <c r="C59" t="s">
        <v>44</v>
      </c>
    </row>
    <row r="60" spans="2:3" x14ac:dyDescent="0.25">
      <c r="C60" t="s">
        <v>45</v>
      </c>
    </row>
    <row r="62" spans="2:3" x14ac:dyDescent="0.25">
      <c r="B62" t="s">
        <v>46</v>
      </c>
    </row>
  </sheetData>
  <phoneticPr fontId="2" type="noConversion"/>
  <pageMargins left="0.25" right="0.25" top="0.75" bottom="0.75" header="0.3" footer="0.3"/>
  <pageSetup paperSize="2" scale="88" orientation="portrait"/>
  <extLst>
    <ext xmlns:mx="http://schemas.microsoft.com/office/mac/excel/2008/main" uri="{64002731-A6B0-56B0-2670-7721B7C09600}">
      <mx:PLV Mode="0" OnePage="0" WScale="86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J3" sqref="J3"/>
    </sheetView>
  </sheetViews>
  <sheetFormatPr baseColWidth="10" defaultColWidth="11.453125" defaultRowHeight="12.5" x14ac:dyDescent="0.25"/>
  <cols>
    <col min="1" max="1" width="4.453125" bestFit="1" customWidth="1"/>
    <col min="2" max="2" width="11.1796875" customWidth="1"/>
    <col min="3" max="3" width="31.26953125" bestFit="1" customWidth="1"/>
    <col min="4" max="4" width="8.26953125" customWidth="1"/>
    <col min="5" max="5" width="5.26953125" customWidth="1"/>
    <col min="6" max="6" width="15" style="30" bestFit="1" customWidth="1"/>
    <col min="7" max="7" width="11.453125" style="30" bestFit="1" customWidth="1"/>
    <col min="8" max="9" width="13" style="30" customWidth="1"/>
    <col min="10" max="12" width="14.7265625" style="6" customWidth="1"/>
    <col min="13" max="13" width="7.26953125" style="6" customWidth="1"/>
    <col min="14" max="14" width="14.7265625" style="6" customWidth="1"/>
    <col min="15" max="15" width="20.453125" customWidth="1"/>
    <col min="16" max="16" width="16.7265625" bestFit="1" customWidth="1"/>
  </cols>
  <sheetData>
    <row r="1" spans="1:16" ht="13" x14ac:dyDescent="0.3">
      <c r="A1" s="52" t="s">
        <v>47</v>
      </c>
      <c r="B1" s="52"/>
      <c r="C1" s="52"/>
      <c r="K1" s="36" t="s">
        <v>48</v>
      </c>
    </row>
    <row r="2" spans="1:16" s="1" customFormat="1" ht="50.5" x14ac:dyDescent="0.3">
      <c r="A2" s="1" t="s">
        <v>49</v>
      </c>
      <c r="B2" s="2" t="s">
        <v>50</v>
      </c>
      <c r="C2" s="2" t="s">
        <v>51</v>
      </c>
      <c r="D2" s="2" t="s">
        <v>52</v>
      </c>
      <c r="E2" s="3" t="s">
        <v>53</v>
      </c>
      <c r="F2" s="27" t="s">
        <v>54</v>
      </c>
      <c r="G2" s="27" t="s">
        <v>55</v>
      </c>
      <c r="H2" s="27" t="s">
        <v>56</v>
      </c>
      <c r="I2" s="27" t="s">
        <v>57</v>
      </c>
      <c r="J2" s="5" t="s">
        <v>58</v>
      </c>
      <c r="K2" s="33" t="s">
        <v>59</v>
      </c>
      <c r="L2" s="34" t="s">
        <v>60</v>
      </c>
      <c r="M2" s="34" t="s">
        <v>61</v>
      </c>
      <c r="N2" s="35" t="s">
        <v>62</v>
      </c>
      <c r="O2" s="2" t="s">
        <v>63</v>
      </c>
      <c r="P2" s="1" t="s">
        <v>64</v>
      </c>
    </row>
    <row r="3" spans="1:16" ht="17.149999999999999" customHeight="1" x14ac:dyDescent="0.25">
      <c r="A3" s="10">
        <v>1</v>
      </c>
      <c r="B3" s="11"/>
      <c r="C3" s="11"/>
      <c r="D3" s="11"/>
      <c r="E3" s="11"/>
      <c r="F3" s="28"/>
      <c r="G3" s="28"/>
      <c r="H3" s="28"/>
      <c r="I3" s="28"/>
      <c r="J3" s="16" t="b">
        <f t="shared" ref="J3:J21" si="0">IF(D3="US",((F3)*exR*E3)+G3+H3,IF(D3="euro",((F3)*euro*E3)+G3+H3,IF(D3="Cda",(F3)*E3+G3+H3)))</f>
        <v>0</v>
      </c>
      <c r="K3" s="16">
        <f t="shared" ref="K3:K21" si="1">(J3-L3)*tx</f>
        <v>0</v>
      </c>
      <c r="L3" s="16" t="b">
        <f t="shared" ref="L3:L21" si="2">IF(D3="US",(I3*exR*E3),IF(D3="euro",(I3*euro*E3),IF(D3="Cda",I3*E3)))</f>
        <v>0</v>
      </c>
      <c r="M3" s="12" t="e">
        <f>L3/N3</f>
        <v>#DIV/0!</v>
      </c>
      <c r="N3" s="20">
        <f>SUM(K3:L3)</f>
        <v>0</v>
      </c>
      <c r="O3" s="18"/>
    </row>
    <row r="4" spans="1:16" ht="17.149999999999999" customHeight="1" x14ac:dyDescent="0.25">
      <c r="A4" s="10">
        <v>2</v>
      </c>
      <c r="B4" s="11"/>
      <c r="C4" s="11"/>
      <c r="D4" s="11"/>
      <c r="E4" s="11"/>
      <c r="F4" s="28"/>
      <c r="G4" s="28"/>
      <c r="H4" s="28"/>
      <c r="I4" s="28"/>
      <c r="J4" s="16" t="b">
        <f t="shared" si="0"/>
        <v>0</v>
      </c>
      <c r="K4" s="16">
        <f t="shared" si="1"/>
        <v>0</v>
      </c>
      <c r="L4" s="16" t="b">
        <f t="shared" si="2"/>
        <v>0</v>
      </c>
      <c r="M4" s="12" t="e">
        <f t="shared" ref="M4:M21" si="3">L4/N4</f>
        <v>#DIV/0!</v>
      </c>
      <c r="N4" s="20">
        <f t="shared" ref="N4:N21" si="4">SUM(K4:L4)</f>
        <v>0</v>
      </c>
      <c r="O4" s="18"/>
    </row>
    <row r="5" spans="1:16" ht="17.149999999999999" customHeight="1" x14ac:dyDescent="0.25">
      <c r="A5" s="10">
        <v>3</v>
      </c>
      <c r="B5" s="11"/>
      <c r="C5" s="11"/>
      <c r="D5" s="11"/>
      <c r="E5" s="11"/>
      <c r="F5" s="28"/>
      <c r="G5" s="28"/>
      <c r="H5" s="28"/>
      <c r="I5" s="28"/>
      <c r="J5" s="16" t="b">
        <f t="shared" si="0"/>
        <v>0</v>
      </c>
      <c r="K5" s="16">
        <f t="shared" si="1"/>
        <v>0</v>
      </c>
      <c r="L5" s="16" t="b">
        <f t="shared" si="2"/>
        <v>0</v>
      </c>
      <c r="M5" s="12" t="e">
        <f t="shared" si="3"/>
        <v>#DIV/0!</v>
      </c>
      <c r="N5" s="20">
        <f t="shared" si="4"/>
        <v>0</v>
      </c>
      <c r="O5" s="18"/>
    </row>
    <row r="6" spans="1:16" ht="17.149999999999999" customHeight="1" x14ac:dyDescent="0.25">
      <c r="A6" s="10">
        <v>4</v>
      </c>
      <c r="B6" s="11"/>
      <c r="C6" s="11"/>
      <c r="D6" s="11"/>
      <c r="E6" s="11"/>
      <c r="F6" s="28"/>
      <c r="G6" s="28"/>
      <c r="H6" s="28"/>
      <c r="I6" s="28"/>
      <c r="J6" s="16" t="b">
        <f t="shared" si="0"/>
        <v>0</v>
      </c>
      <c r="K6" s="16">
        <f t="shared" si="1"/>
        <v>0</v>
      </c>
      <c r="L6" s="16" t="b">
        <f t="shared" si="2"/>
        <v>0</v>
      </c>
      <c r="M6" s="12" t="e">
        <f t="shared" si="3"/>
        <v>#DIV/0!</v>
      </c>
      <c r="N6" s="20">
        <f t="shared" si="4"/>
        <v>0</v>
      </c>
      <c r="O6" s="18"/>
    </row>
    <row r="7" spans="1:16" ht="17.149999999999999" customHeight="1" x14ac:dyDescent="0.25">
      <c r="A7" s="10">
        <v>5</v>
      </c>
      <c r="B7" s="11"/>
      <c r="C7" s="11"/>
      <c r="D7" s="11"/>
      <c r="E7" s="11"/>
      <c r="F7" s="28"/>
      <c r="G7" s="28"/>
      <c r="H7" s="28"/>
      <c r="I7" s="28"/>
      <c r="J7" s="16" t="b">
        <f t="shared" si="0"/>
        <v>0</v>
      </c>
      <c r="K7" s="16">
        <f t="shared" si="1"/>
        <v>0</v>
      </c>
      <c r="L7" s="16" t="b">
        <f t="shared" si="2"/>
        <v>0</v>
      </c>
      <c r="M7" s="12" t="e">
        <f t="shared" si="3"/>
        <v>#DIV/0!</v>
      </c>
      <c r="N7" s="20">
        <f t="shared" si="4"/>
        <v>0</v>
      </c>
      <c r="O7" s="18"/>
    </row>
    <row r="8" spans="1:16" ht="17.149999999999999" customHeight="1" x14ac:dyDescent="0.25">
      <c r="A8" s="10">
        <v>6</v>
      </c>
      <c r="B8" s="11"/>
      <c r="C8" s="11"/>
      <c r="D8" s="11"/>
      <c r="E8" s="11"/>
      <c r="F8" s="28"/>
      <c r="G8" s="28"/>
      <c r="H8" s="28"/>
      <c r="I8" s="28"/>
      <c r="J8" s="16" t="b">
        <f t="shared" si="0"/>
        <v>0</v>
      </c>
      <c r="K8" s="16">
        <f t="shared" si="1"/>
        <v>0</v>
      </c>
      <c r="L8" s="16" t="b">
        <f t="shared" si="2"/>
        <v>0</v>
      </c>
      <c r="M8" s="12" t="e">
        <f t="shared" si="3"/>
        <v>#DIV/0!</v>
      </c>
      <c r="N8" s="20">
        <f t="shared" si="4"/>
        <v>0</v>
      </c>
      <c r="O8" s="18"/>
    </row>
    <row r="9" spans="1:16" ht="17.149999999999999" customHeight="1" x14ac:dyDescent="0.25">
      <c r="A9" s="10">
        <v>7</v>
      </c>
      <c r="B9" s="11"/>
      <c r="C9" s="11"/>
      <c r="D9" s="11"/>
      <c r="E9" s="11"/>
      <c r="F9" s="28"/>
      <c r="G9" s="28"/>
      <c r="H9" s="28"/>
      <c r="I9" s="28"/>
      <c r="J9" s="16" t="b">
        <f t="shared" si="0"/>
        <v>0</v>
      </c>
      <c r="K9" s="16">
        <f t="shared" si="1"/>
        <v>0</v>
      </c>
      <c r="L9" s="16" t="b">
        <f t="shared" si="2"/>
        <v>0</v>
      </c>
      <c r="M9" s="12" t="e">
        <f t="shared" si="3"/>
        <v>#DIV/0!</v>
      </c>
      <c r="N9" s="20">
        <f t="shared" si="4"/>
        <v>0</v>
      </c>
      <c r="O9" s="18"/>
    </row>
    <row r="10" spans="1:16" ht="17.149999999999999" customHeight="1" x14ac:dyDescent="0.25">
      <c r="A10" s="10">
        <v>8</v>
      </c>
      <c r="B10" s="11"/>
      <c r="C10" s="11"/>
      <c r="D10" s="11"/>
      <c r="E10" s="11"/>
      <c r="F10" s="28"/>
      <c r="G10" s="28"/>
      <c r="H10" s="28"/>
      <c r="I10" s="28"/>
      <c r="J10" s="16" t="b">
        <f t="shared" si="0"/>
        <v>0</v>
      </c>
      <c r="K10" s="16">
        <f t="shared" si="1"/>
        <v>0</v>
      </c>
      <c r="L10" s="16" t="b">
        <f t="shared" si="2"/>
        <v>0</v>
      </c>
      <c r="M10" s="12" t="e">
        <f t="shared" si="3"/>
        <v>#DIV/0!</v>
      </c>
      <c r="N10" s="20">
        <f t="shared" si="4"/>
        <v>0</v>
      </c>
      <c r="O10" s="18"/>
    </row>
    <row r="11" spans="1:16" ht="17.149999999999999" customHeight="1" x14ac:dyDescent="0.25">
      <c r="A11" s="10">
        <v>9</v>
      </c>
      <c r="B11" s="11"/>
      <c r="C11" s="11"/>
      <c r="D11" s="11"/>
      <c r="E11" s="11"/>
      <c r="F11" s="28"/>
      <c r="G11" s="28"/>
      <c r="H11" s="28"/>
      <c r="I11" s="28"/>
      <c r="J11" s="16" t="b">
        <f t="shared" si="0"/>
        <v>0</v>
      </c>
      <c r="K11" s="16">
        <f t="shared" si="1"/>
        <v>0</v>
      </c>
      <c r="L11" s="16" t="b">
        <f t="shared" si="2"/>
        <v>0</v>
      </c>
      <c r="M11" s="12" t="e">
        <f t="shared" si="3"/>
        <v>#DIV/0!</v>
      </c>
      <c r="N11" s="20">
        <f t="shared" si="4"/>
        <v>0</v>
      </c>
      <c r="O11" s="18"/>
    </row>
    <row r="12" spans="1:16" ht="17.149999999999999" customHeight="1" x14ac:dyDescent="0.25">
      <c r="A12" s="10">
        <v>10</v>
      </c>
      <c r="B12" s="11"/>
      <c r="C12" s="11"/>
      <c r="D12" s="11"/>
      <c r="E12" s="11"/>
      <c r="F12" s="28"/>
      <c r="G12" s="28"/>
      <c r="H12" s="28"/>
      <c r="I12" s="28"/>
      <c r="J12" s="16" t="b">
        <f t="shared" si="0"/>
        <v>0</v>
      </c>
      <c r="K12" s="16">
        <f t="shared" si="1"/>
        <v>0</v>
      </c>
      <c r="L12" s="16" t="b">
        <f t="shared" si="2"/>
        <v>0</v>
      </c>
      <c r="M12" s="12" t="e">
        <f t="shared" si="3"/>
        <v>#DIV/0!</v>
      </c>
      <c r="N12" s="20">
        <f t="shared" si="4"/>
        <v>0</v>
      </c>
      <c r="O12" s="18"/>
    </row>
    <row r="13" spans="1:16" ht="17.149999999999999" customHeight="1" x14ac:dyDescent="0.25">
      <c r="A13" s="10">
        <v>11</v>
      </c>
      <c r="B13" s="11"/>
      <c r="C13" s="11"/>
      <c r="D13" s="11"/>
      <c r="E13" s="11"/>
      <c r="F13" s="28"/>
      <c r="G13" s="28"/>
      <c r="H13" s="28"/>
      <c r="I13" s="28"/>
      <c r="J13" s="16" t="b">
        <f t="shared" si="0"/>
        <v>0</v>
      </c>
      <c r="K13" s="16">
        <f t="shared" si="1"/>
        <v>0</v>
      </c>
      <c r="L13" s="16" t="b">
        <f t="shared" si="2"/>
        <v>0</v>
      </c>
      <c r="M13" s="12" t="e">
        <f t="shared" si="3"/>
        <v>#DIV/0!</v>
      </c>
      <c r="N13" s="20">
        <f t="shared" si="4"/>
        <v>0</v>
      </c>
      <c r="O13" s="18"/>
    </row>
    <row r="14" spans="1:16" ht="17.149999999999999" customHeight="1" x14ac:dyDescent="0.25">
      <c r="A14" s="10">
        <v>12</v>
      </c>
      <c r="B14" s="11"/>
      <c r="C14" s="11"/>
      <c r="D14" s="11"/>
      <c r="E14" s="11"/>
      <c r="F14" s="28"/>
      <c r="G14" s="28"/>
      <c r="H14" s="28"/>
      <c r="I14" s="28"/>
      <c r="J14" s="16" t="b">
        <f t="shared" si="0"/>
        <v>0</v>
      </c>
      <c r="K14" s="16">
        <f t="shared" si="1"/>
        <v>0</v>
      </c>
      <c r="L14" s="16" t="b">
        <f t="shared" si="2"/>
        <v>0</v>
      </c>
      <c r="M14" s="12" t="e">
        <f t="shared" si="3"/>
        <v>#DIV/0!</v>
      </c>
      <c r="N14" s="20">
        <f t="shared" si="4"/>
        <v>0</v>
      </c>
      <c r="O14" s="18"/>
    </row>
    <row r="15" spans="1:16" ht="17.149999999999999" customHeight="1" x14ac:dyDescent="0.25">
      <c r="A15" s="10">
        <v>13</v>
      </c>
      <c r="B15" s="11"/>
      <c r="C15" s="11"/>
      <c r="D15" s="11"/>
      <c r="E15" s="11"/>
      <c r="F15" s="28"/>
      <c r="G15" s="28"/>
      <c r="H15" s="28"/>
      <c r="I15" s="28"/>
      <c r="J15" s="16" t="b">
        <f t="shared" si="0"/>
        <v>0</v>
      </c>
      <c r="K15" s="16">
        <f t="shared" si="1"/>
        <v>0</v>
      </c>
      <c r="L15" s="16" t="b">
        <f t="shared" si="2"/>
        <v>0</v>
      </c>
      <c r="M15" s="12" t="e">
        <f t="shared" si="3"/>
        <v>#DIV/0!</v>
      </c>
      <c r="N15" s="20">
        <f t="shared" si="4"/>
        <v>0</v>
      </c>
      <c r="O15" s="18"/>
    </row>
    <row r="16" spans="1:16" ht="17.149999999999999" customHeight="1" x14ac:dyDescent="0.25">
      <c r="A16" s="10">
        <v>14</v>
      </c>
      <c r="B16" s="11"/>
      <c r="C16" s="11"/>
      <c r="D16" s="11"/>
      <c r="E16" s="11"/>
      <c r="F16" s="28"/>
      <c r="G16" s="28"/>
      <c r="H16" s="28"/>
      <c r="I16" s="28"/>
      <c r="J16" s="16" t="b">
        <f t="shared" si="0"/>
        <v>0</v>
      </c>
      <c r="K16" s="16">
        <f t="shared" si="1"/>
        <v>0</v>
      </c>
      <c r="L16" s="16" t="b">
        <f t="shared" si="2"/>
        <v>0</v>
      </c>
      <c r="M16" s="12" t="e">
        <f t="shared" si="3"/>
        <v>#DIV/0!</v>
      </c>
      <c r="N16" s="20">
        <f t="shared" si="4"/>
        <v>0</v>
      </c>
      <c r="O16" s="18"/>
    </row>
    <row r="17" spans="1:15" ht="17.149999999999999" customHeight="1" x14ac:dyDescent="0.25">
      <c r="A17" s="10">
        <v>15</v>
      </c>
      <c r="B17" s="11"/>
      <c r="C17" s="11"/>
      <c r="D17" s="11"/>
      <c r="E17" s="11"/>
      <c r="F17" s="28"/>
      <c r="G17" s="28"/>
      <c r="H17" s="28"/>
      <c r="I17" s="28"/>
      <c r="J17" s="16" t="b">
        <f t="shared" si="0"/>
        <v>0</v>
      </c>
      <c r="K17" s="16">
        <f t="shared" si="1"/>
        <v>0</v>
      </c>
      <c r="L17" s="16" t="b">
        <f t="shared" si="2"/>
        <v>0</v>
      </c>
      <c r="M17" s="12" t="e">
        <f t="shared" si="3"/>
        <v>#DIV/0!</v>
      </c>
      <c r="N17" s="20">
        <f t="shared" si="4"/>
        <v>0</v>
      </c>
      <c r="O17" s="18"/>
    </row>
    <row r="18" spans="1:15" ht="17.149999999999999" customHeight="1" x14ac:dyDescent="0.25">
      <c r="A18" s="10">
        <v>16</v>
      </c>
      <c r="B18" s="11"/>
      <c r="C18" s="11"/>
      <c r="D18" s="11"/>
      <c r="E18" s="11"/>
      <c r="F18" s="28"/>
      <c r="G18" s="28"/>
      <c r="H18" s="28"/>
      <c r="I18" s="28"/>
      <c r="J18" s="16" t="b">
        <f t="shared" si="0"/>
        <v>0</v>
      </c>
      <c r="K18" s="16">
        <f t="shared" si="1"/>
        <v>0</v>
      </c>
      <c r="L18" s="16" t="b">
        <f t="shared" si="2"/>
        <v>0</v>
      </c>
      <c r="M18" s="12" t="e">
        <f t="shared" si="3"/>
        <v>#DIV/0!</v>
      </c>
      <c r="N18" s="20">
        <f t="shared" si="4"/>
        <v>0</v>
      </c>
      <c r="O18" s="18"/>
    </row>
    <row r="19" spans="1:15" ht="17.149999999999999" customHeight="1" x14ac:dyDescent="0.25">
      <c r="A19" s="10">
        <v>17</v>
      </c>
      <c r="B19" s="11"/>
      <c r="C19" s="11"/>
      <c r="D19" s="11"/>
      <c r="E19" s="11"/>
      <c r="F19" s="28"/>
      <c r="G19" s="28"/>
      <c r="H19" s="28"/>
      <c r="I19" s="28"/>
      <c r="J19" s="16" t="b">
        <f t="shared" si="0"/>
        <v>0</v>
      </c>
      <c r="K19" s="16">
        <f t="shared" si="1"/>
        <v>0</v>
      </c>
      <c r="L19" s="16" t="b">
        <f t="shared" si="2"/>
        <v>0</v>
      </c>
      <c r="M19" s="12" t="e">
        <f t="shared" si="3"/>
        <v>#DIV/0!</v>
      </c>
      <c r="N19" s="20">
        <f t="shared" si="4"/>
        <v>0</v>
      </c>
      <c r="O19" s="18"/>
    </row>
    <row r="20" spans="1:15" ht="17.149999999999999" customHeight="1" x14ac:dyDescent="0.25">
      <c r="A20" s="10">
        <v>18</v>
      </c>
      <c r="B20" s="11"/>
      <c r="C20" s="11"/>
      <c r="D20" s="11"/>
      <c r="E20" s="11"/>
      <c r="F20" s="28"/>
      <c r="G20" s="28"/>
      <c r="H20" s="28"/>
      <c r="I20" s="28"/>
      <c r="J20" s="16" t="b">
        <f t="shared" si="0"/>
        <v>0</v>
      </c>
      <c r="K20" s="16">
        <f t="shared" si="1"/>
        <v>0</v>
      </c>
      <c r="L20" s="16" t="b">
        <f t="shared" si="2"/>
        <v>0</v>
      </c>
      <c r="M20" s="12" t="e">
        <f t="shared" si="3"/>
        <v>#DIV/0!</v>
      </c>
      <c r="N20" s="20">
        <f t="shared" si="4"/>
        <v>0</v>
      </c>
      <c r="O20" s="18"/>
    </row>
    <row r="21" spans="1:15" ht="17.149999999999999" customHeight="1" x14ac:dyDescent="0.25">
      <c r="A21" s="10">
        <v>19</v>
      </c>
      <c r="B21" s="11"/>
      <c r="C21" s="11"/>
      <c r="D21" s="11"/>
      <c r="E21" s="11"/>
      <c r="F21" s="28"/>
      <c r="G21" s="28"/>
      <c r="H21" s="28"/>
      <c r="I21" s="28"/>
      <c r="J21" s="16" t="b">
        <f t="shared" si="0"/>
        <v>0</v>
      </c>
      <c r="K21" s="16">
        <f t="shared" si="1"/>
        <v>0</v>
      </c>
      <c r="L21" s="16" t="b">
        <f t="shared" si="2"/>
        <v>0</v>
      </c>
      <c r="M21" s="12" t="e">
        <f t="shared" si="3"/>
        <v>#DIV/0!</v>
      </c>
      <c r="N21" s="20">
        <f t="shared" si="4"/>
        <v>0</v>
      </c>
      <c r="O21" s="18"/>
    </row>
    <row r="22" spans="1:15" s="7" customFormat="1" ht="17.149999999999999" customHeight="1" x14ac:dyDescent="0.25">
      <c r="A22" s="13"/>
      <c r="B22" s="14"/>
      <c r="C22" s="14"/>
      <c r="D22" s="14"/>
      <c r="E22" s="14"/>
      <c r="F22" s="29"/>
      <c r="G22" s="29"/>
      <c r="H22" s="29"/>
      <c r="I22" s="29"/>
      <c r="J22" s="17"/>
      <c r="K22" s="21"/>
      <c r="L22" s="15"/>
      <c r="M22" s="15"/>
      <c r="N22" s="22"/>
      <c r="O22" s="19"/>
    </row>
    <row r="23" spans="1:15" x14ac:dyDescent="0.25">
      <c r="K23" s="6">
        <f>SUM(K3:K22)</f>
        <v>0</v>
      </c>
      <c r="L23" s="6">
        <f>SUM(L3:L22)</f>
        <v>0</v>
      </c>
      <c r="M23" s="62" t="e">
        <f>L23/N23</f>
        <v>#DIV/0!</v>
      </c>
      <c r="N23" s="6">
        <f>SUM(N3:N22)</f>
        <v>0</v>
      </c>
    </row>
    <row r="24" spans="1:15" ht="18" customHeight="1" x14ac:dyDescent="0.25">
      <c r="L24" s="9" t="e">
        <f>L23/N23</f>
        <v>#DIV/0!</v>
      </c>
    </row>
    <row r="25" spans="1:15" x14ac:dyDescent="0.25">
      <c r="J25" s="23" t="s">
        <v>65</v>
      </c>
      <c r="K25" s="6">
        <f>SUMIF($B$3:$B$22,$J25,$K$3:$K$22)</f>
        <v>0</v>
      </c>
      <c r="L25" s="6">
        <f>SUMIF($B$3:$B$22,$J25,$L$3:$L$22)</f>
        <v>0</v>
      </c>
      <c r="N25" s="6">
        <f>SUM(K25:L25)</f>
        <v>0</v>
      </c>
    </row>
    <row r="26" spans="1:15" x14ac:dyDescent="0.25">
      <c r="J26" s="23" t="s">
        <v>66</v>
      </c>
      <c r="K26" s="6">
        <f>SUMIF($B$3:$B$22,$J26,$K$3:$K$22)</f>
        <v>0</v>
      </c>
      <c r="L26" s="6">
        <f>SUMIF($B$3:$B$22,$J26,$L$3:$L$22)</f>
        <v>0</v>
      </c>
      <c r="N26" s="6">
        <f>SUM(K26:L26)</f>
        <v>0</v>
      </c>
    </row>
    <row r="27" spans="1:15" x14ac:dyDescent="0.25">
      <c r="J27" s="23" t="s">
        <v>67</v>
      </c>
      <c r="K27" s="6">
        <f>SUMIF($B$3:$B$22,$J27,$K$3:$K$22)</f>
        <v>0</v>
      </c>
      <c r="L27" s="6">
        <f>SUMIF($B$3:$B$22,$J27,$L$3:$L$22)</f>
        <v>0</v>
      </c>
      <c r="N27" s="6">
        <f>SUM(K27:L27)</f>
        <v>0</v>
      </c>
    </row>
    <row r="28" spans="1:15" x14ac:dyDescent="0.25">
      <c r="J28" s="23" t="s">
        <v>68</v>
      </c>
      <c r="K28" s="6">
        <f>SUMIF($B$3:$B$22,$J28,$K$3:$K$22)</f>
        <v>0</v>
      </c>
      <c r="L28" s="6">
        <f>SUMIF($B$3:$B$22,$J28,$L$3:$L$22)</f>
        <v>0</v>
      </c>
      <c r="N28" s="6">
        <f>SUM(K28:L28)</f>
        <v>0</v>
      </c>
    </row>
    <row r="29" spans="1:15" x14ac:dyDescent="0.25">
      <c r="J29" s="23" t="s">
        <v>69</v>
      </c>
      <c r="K29" s="8">
        <f>SUMIF($B$3:$B$22,$J29,$K$3:$K$22)</f>
        <v>0</v>
      </c>
      <c r="L29" s="8">
        <f>SUMIF($B$3:$B$22,$J29,$L$3:$L$22)</f>
        <v>0</v>
      </c>
      <c r="M29" s="8"/>
      <c r="N29" s="8">
        <f>SUM(K29:L29)</f>
        <v>0</v>
      </c>
    </row>
    <row r="30" spans="1:15" x14ac:dyDescent="0.25">
      <c r="K30" s="6">
        <f>SUM(K25:K29)</f>
        <v>0</v>
      </c>
      <c r="L30" s="6">
        <f>SUM(L25:L29)</f>
        <v>0</v>
      </c>
      <c r="N30" s="6">
        <f>SUM(N25:N29)</f>
        <v>0</v>
      </c>
    </row>
    <row r="31" spans="1:15" ht="6.75" customHeight="1" x14ac:dyDescent="0.25"/>
    <row r="32" spans="1:15" x14ac:dyDescent="0.25">
      <c r="C32" t="s">
        <v>70</v>
      </c>
      <c r="J32" s="24" t="s">
        <v>71</v>
      </c>
      <c r="K32" s="61">
        <f>N30*0.4</f>
        <v>0</v>
      </c>
      <c r="N32" s="6">
        <f>SUM(K32:M32)</f>
        <v>0</v>
      </c>
    </row>
    <row r="33" spans="3:14" x14ac:dyDescent="0.25">
      <c r="C33" t="s">
        <v>72</v>
      </c>
      <c r="J33" s="24" t="s">
        <v>73</v>
      </c>
      <c r="K33" s="61">
        <f>K32</f>
        <v>0</v>
      </c>
      <c r="N33" s="6">
        <f>SUM(K33:M33)</f>
        <v>0</v>
      </c>
    </row>
    <row r="34" spans="3:14" x14ac:dyDescent="0.25">
      <c r="C34" t="s">
        <v>74</v>
      </c>
      <c r="J34" s="24" t="s">
        <v>75</v>
      </c>
      <c r="L34" s="6">
        <f>L30</f>
        <v>0</v>
      </c>
      <c r="N34" s="6">
        <f>SUM(K34:M34)</f>
        <v>0</v>
      </c>
    </row>
    <row r="35" spans="3:14" ht="13" x14ac:dyDescent="0.3">
      <c r="C35" t="s">
        <v>76</v>
      </c>
      <c r="J35" s="32" t="s">
        <v>77</v>
      </c>
      <c r="L35" s="31"/>
      <c r="N35" s="6">
        <f>SUM(K35:M35)</f>
        <v>0</v>
      </c>
    </row>
    <row r="36" spans="3:14" ht="13" x14ac:dyDescent="0.3">
      <c r="C36" t="s">
        <v>78</v>
      </c>
      <c r="J36" s="24" t="s">
        <v>79</v>
      </c>
      <c r="L36" s="25">
        <f>IF(N23-N32-N33-N34-N35&lt;0,0,N23-N32-N33-N34-N35)</f>
        <v>0</v>
      </c>
      <c r="N36" s="6">
        <f>SUM(J36:M36)</f>
        <v>0</v>
      </c>
    </row>
    <row r="37" spans="3:14" x14ac:dyDescent="0.25">
      <c r="C37" t="s">
        <v>80</v>
      </c>
      <c r="J37" s="24"/>
    </row>
    <row r="38" spans="3:14" x14ac:dyDescent="0.25">
      <c r="K38" s="6">
        <f>SUM(K32:K37)</f>
        <v>0</v>
      </c>
      <c r="L38" s="6">
        <f>SUM(L32:L37)</f>
        <v>0</v>
      </c>
      <c r="N38" s="6">
        <f>SUM(N32:N37)</f>
        <v>0</v>
      </c>
    </row>
    <row r="39" spans="3:14" x14ac:dyDescent="0.25">
      <c r="L39" s="9" t="e">
        <f>L38/N38</f>
        <v>#DIV/0!</v>
      </c>
    </row>
    <row r="40" spans="3:14" x14ac:dyDescent="0.25">
      <c r="J40" s="6" t="s">
        <v>81</v>
      </c>
      <c r="K40" s="6">
        <f>K38-K23</f>
        <v>0</v>
      </c>
    </row>
  </sheetData>
  <phoneticPr fontId="2" type="noConversion"/>
  <dataValidations count="2">
    <dataValidation type="list" allowBlank="1" showInputMessage="1" showErrorMessage="1" sqref="B3:B22">
      <formula1>"Equipement,Garantie prolongée,Logiciel,Personnel,Construction"</formula1>
    </dataValidation>
    <dataValidation type="list" allowBlank="1" showInputMessage="1" showErrorMessage="1" sqref="D3:D22">
      <formula1>"Cda,US,Euro"</formula1>
    </dataValidation>
  </dataValidations>
  <pageMargins left="0.47" right="0.35" top="0.52" bottom="0.46" header="0.38" footer="0.36"/>
  <pageSetup paperSize="2" scale="59" orientation="landscape" cellComments="asDisplayed"/>
  <headerFooter>
    <oddFooter>&amp;L&amp;D&amp;R&amp;F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E23" sqref="E23"/>
    </sheetView>
  </sheetViews>
  <sheetFormatPr baseColWidth="10" defaultColWidth="11.453125" defaultRowHeight="13" x14ac:dyDescent="0.3"/>
  <cols>
    <col min="1" max="1" width="6.1796875" customWidth="1"/>
    <col min="2" max="2" width="23.453125" style="1" customWidth="1"/>
    <col min="3" max="4" width="12.453125" bestFit="1" customWidth="1"/>
    <col min="6" max="6" width="11.453125" customWidth="1"/>
  </cols>
  <sheetData>
    <row r="1" spans="1:4" x14ac:dyDescent="0.3">
      <c r="A1" s="1" t="s">
        <v>82</v>
      </c>
    </row>
    <row r="3" spans="1:4" ht="20.149999999999999" customHeight="1" x14ac:dyDescent="0.3">
      <c r="B3" s="1" t="s">
        <v>83</v>
      </c>
      <c r="C3" s="59"/>
      <c r="D3" s="59"/>
    </row>
    <row r="4" spans="1:4" ht="20.149999999999999" customHeight="1" x14ac:dyDescent="0.3">
      <c r="B4" s="1" t="s">
        <v>84</v>
      </c>
      <c r="C4" s="59"/>
      <c r="D4" s="59"/>
    </row>
    <row r="5" spans="1:4" ht="20.149999999999999" customHeight="1" x14ac:dyDescent="0.3">
      <c r="B5" s="1" t="s">
        <v>85</v>
      </c>
      <c r="C5" s="59"/>
      <c r="D5" s="59"/>
    </row>
    <row r="6" spans="1:4" ht="20.149999999999999" customHeight="1" x14ac:dyDescent="0.3"/>
    <row r="7" spans="1:4" ht="20.149999999999999" customHeight="1" x14ac:dyDescent="0.3">
      <c r="A7" s="60"/>
      <c r="B7" s="54" t="s">
        <v>86</v>
      </c>
    </row>
    <row r="8" spans="1:4" ht="20.149999999999999" customHeight="1" x14ac:dyDescent="0.25">
      <c r="B8" s="57" t="s">
        <v>87</v>
      </c>
    </row>
    <row r="9" spans="1:4" ht="20.149999999999999" customHeight="1" x14ac:dyDescent="0.25">
      <c r="B9" s="57" t="s">
        <v>88</v>
      </c>
    </row>
    <row r="10" spans="1:4" ht="20.149999999999999" customHeight="1" x14ac:dyDescent="0.25">
      <c r="B10" s="58" t="s">
        <v>89</v>
      </c>
    </row>
    <row r="11" spans="1:4" ht="20.149999999999999" customHeight="1" x14ac:dyDescent="0.3">
      <c r="A11" s="60"/>
      <c r="B11" s="1" t="s">
        <v>90</v>
      </c>
    </row>
    <row r="12" spans="1:4" ht="20.149999999999999" customHeight="1" x14ac:dyDescent="0.3">
      <c r="A12" s="60"/>
      <c r="B12" s="1" t="s">
        <v>91</v>
      </c>
    </row>
    <row r="13" spans="1:4" ht="20.149999999999999" customHeight="1" x14ac:dyDescent="0.3">
      <c r="A13" s="60"/>
      <c r="B13" s="1" t="s">
        <v>92</v>
      </c>
    </row>
    <row r="14" spans="1:4" ht="20.149999999999999" customHeight="1" x14ac:dyDescent="0.3"/>
    <row r="15" spans="1:4" ht="20.149999999999999" customHeight="1" x14ac:dyDescent="0.3"/>
    <row r="16" spans="1:4" ht="20.149999999999999" customHeight="1" x14ac:dyDescent="0.3"/>
    <row r="17" spans="1:7" ht="20.149999999999999" customHeight="1" x14ac:dyDescent="0.3"/>
    <row r="18" spans="1:7" ht="20.149999999999999" customHeight="1" x14ac:dyDescent="0.3"/>
    <row r="19" spans="1:7" ht="20.149999999999999" customHeight="1" x14ac:dyDescent="0.3"/>
    <row r="20" spans="1:7" ht="20.149999999999999" customHeight="1" x14ac:dyDescent="0.3"/>
    <row r="21" spans="1:7" ht="20.149999999999999" customHeight="1" x14ac:dyDescent="0.3"/>
    <row r="22" spans="1:7" ht="20.149999999999999" customHeight="1" x14ac:dyDescent="0.3">
      <c r="A22" s="60"/>
      <c r="B22" s="1" t="s">
        <v>93</v>
      </c>
    </row>
    <row r="23" spans="1:7" ht="20.149999999999999" customHeight="1" x14ac:dyDescent="0.3">
      <c r="C23" t="s">
        <v>94</v>
      </c>
      <c r="D23" s="55">
        <f>'saisie des items'!K32</f>
        <v>0</v>
      </c>
      <c r="E23" t="s">
        <v>95</v>
      </c>
    </row>
    <row r="24" spans="1:7" ht="20.149999999999999" customHeight="1" x14ac:dyDescent="0.3">
      <c r="C24" t="s">
        <v>96</v>
      </c>
      <c r="D24" s="55">
        <f>'saisie des items'!K33</f>
        <v>0</v>
      </c>
    </row>
    <row r="25" spans="1:7" ht="20.149999999999999" customHeight="1" x14ac:dyDescent="0.3">
      <c r="C25" t="s">
        <v>97</v>
      </c>
      <c r="D25" s="55">
        <f>'saisie des items'!L34</f>
        <v>0</v>
      </c>
    </row>
    <row r="26" spans="1:7" ht="20.149999999999999" customHeight="1" x14ac:dyDescent="0.3">
      <c r="C26" t="s">
        <v>98</v>
      </c>
      <c r="D26" s="55">
        <f>'saisie des items'!L35</f>
        <v>0</v>
      </c>
      <c r="E26" t="s">
        <v>99</v>
      </c>
    </row>
    <row r="27" spans="1:7" ht="20.149999999999999" customHeight="1" x14ac:dyDescent="0.3">
      <c r="D27" s="59"/>
      <c r="E27" s="59"/>
      <c r="F27" s="59"/>
    </row>
    <row r="28" spans="1:7" ht="20.149999999999999" customHeight="1" x14ac:dyDescent="0.3">
      <c r="D28" s="56"/>
    </row>
    <row r="29" spans="1:7" ht="20.149999999999999" customHeight="1" x14ac:dyDescent="0.25">
      <c r="A29" s="60"/>
      <c r="B29" s="57" t="s">
        <v>100</v>
      </c>
      <c r="C29" s="59"/>
      <c r="D29" s="59"/>
      <c r="E29" t="s">
        <v>101</v>
      </c>
      <c r="F29" s="59"/>
      <c r="G29" t="s">
        <v>102</v>
      </c>
    </row>
    <row r="30" spans="1:7" ht="20.149999999999999" customHeight="1" x14ac:dyDescent="0.25">
      <c r="B30" s="57" t="s">
        <v>103</v>
      </c>
      <c r="C30" s="59"/>
      <c r="D30" s="59"/>
    </row>
    <row r="31" spans="1:7" ht="20.149999999999999" customHeight="1" x14ac:dyDescent="0.25">
      <c r="B31" s="57" t="s">
        <v>104</v>
      </c>
      <c r="D31" s="59"/>
    </row>
    <row r="32" spans="1:7" ht="20.149999999999999" customHeight="1" x14ac:dyDescent="0.3"/>
    <row r="33" ht="20.149999999999999" customHeight="1" x14ac:dyDescent="0.3"/>
    <row r="34" ht="20.149999999999999" customHeight="1" x14ac:dyDescent="0.3"/>
    <row r="35" ht="20.149999999999999" customHeight="1" x14ac:dyDescent="0.3"/>
    <row r="36" ht="20.149999999999999" customHeight="1" x14ac:dyDescent="0.3"/>
    <row r="37" ht="20.149999999999999" customHeight="1" x14ac:dyDescent="0.3"/>
    <row r="38" ht="20.149999999999999" customHeight="1" x14ac:dyDescent="0.3"/>
    <row r="39" ht="20.149999999999999" customHeight="1" x14ac:dyDescent="0.3"/>
    <row r="40" ht="20.149999999999999" customHeight="1" x14ac:dyDescent="0.3"/>
    <row r="41" ht="20.149999999999999" customHeight="1" x14ac:dyDescent="0.3"/>
    <row r="42" ht="20.149999999999999" customHeight="1" x14ac:dyDescent="0.3"/>
    <row r="43" ht="20.149999999999999" customHeight="1" x14ac:dyDescent="0.3"/>
    <row r="44" ht="20.149999999999999" customHeight="1" x14ac:dyDescent="0.3"/>
  </sheetData>
  <phoneticPr fontId="2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C5" sqref="C5"/>
    </sheetView>
  </sheetViews>
  <sheetFormatPr baseColWidth="10" defaultColWidth="11.453125" defaultRowHeight="12.5" x14ac:dyDescent="0.25"/>
  <cols>
    <col min="1" max="1" width="4.453125" bestFit="1" customWidth="1"/>
    <col min="2" max="2" width="11.1796875" customWidth="1"/>
    <col min="3" max="3" width="31.26953125" bestFit="1" customWidth="1"/>
    <col min="4" max="4" width="8.26953125" customWidth="1"/>
    <col min="5" max="5" width="5.26953125" customWidth="1"/>
    <col min="6" max="6" width="13.453125" style="37" bestFit="1" customWidth="1"/>
    <col min="7" max="7" width="11.453125" style="37" bestFit="1" customWidth="1"/>
    <col min="8" max="9" width="13" style="37" customWidth="1"/>
    <col min="10" max="12" width="14.7265625" style="38" customWidth="1"/>
    <col min="13" max="13" width="7.26953125" style="38" customWidth="1"/>
    <col min="14" max="14" width="14.7265625" style="38" customWidth="1"/>
    <col min="15" max="15" width="20.453125" customWidth="1"/>
  </cols>
  <sheetData>
    <row r="1" spans="1:15" ht="13" x14ac:dyDescent="0.3">
      <c r="K1" s="36" t="s">
        <v>48</v>
      </c>
    </row>
    <row r="2" spans="1:15" s="1" customFormat="1" ht="50.5" x14ac:dyDescent="0.3">
      <c r="A2" s="1" t="s">
        <v>49</v>
      </c>
      <c r="B2" s="2" t="s">
        <v>50</v>
      </c>
      <c r="C2" s="2" t="s">
        <v>51</v>
      </c>
      <c r="D2" s="2" t="s">
        <v>52</v>
      </c>
      <c r="E2" s="3" t="s">
        <v>53</v>
      </c>
      <c r="F2" s="27" t="s">
        <v>54</v>
      </c>
      <c r="G2" s="27" t="s">
        <v>105</v>
      </c>
      <c r="H2" s="27" t="s">
        <v>56</v>
      </c>
      <c r="I2" s="27" t="s">
        <v>57</v>
      </c>
      <c r="J2" s="5" t="s">
        <v>58</v>
      </c>
      <c r="K2" s="33" t="s">
        <v>59</v>
      </c>
      <c r="L2" s="34" t="s">
        <v>60</v>
      </c>
      <c r="M2" s="34" t="s">
        <v>61</v>
      </c>
      <c r="N2" s="35" t="s">
        <v>62</v>
      </c>
      <c r="O2" s="2" t="s">
        <v>63</v>
      </c>
    </row>
    <row r="3" spans="1:15" ht="19" customHeight="1" x14ac:dyDescent="0.25">
      <c r="A3" s="10">
        <v>1</v>
      </c>
      <c r="B3" s="11" t="s">
        <v>65</v>
      </c>
      <c r="C3" s="11" t="s">
        <v>106</v>
      </c>
      <c r="D3" s="11" t="s">
        <v>107</v>
      </c>
      <c r="E3" s="11">
        <v>1</v>
      </c>
      <c r="F3" s="39">
        <v>180000</v>
      </c>
      <c r="G3" s="39">
        <v>500</v>
      </c>
      <c r="H3" s="39"/>
      <c r="I3" s="39">
        <v>13000</v>
      </c>
      <c r="J3" s="40">
        <f t="shared" ref="J3:J8" si="0">IF(D3="US",((F3+G3)*exR*E3)+H3,IF(D3="euro",((F3+G3)*euro*E3),IF(D3="Cda",(F3+G3)*E3+H3)))</f>
        <v>180500</v>
      </c>
      <c r="K3" s="40">
        <f t="shared" ref="K3:K8" si="1">(J3-L3)*tx</f>
        <v>179225</v>
      </c>
      <c r="L3" s="40">
        <f t="shared" ref="L3:L8" si="2">IF(D3="US",(I3*exR*E3),IF(D3="euro",(I3*euro*E3),IF(D3="Cda",I3*E3)))</f>
        <v>13000</v>
      </c>
      <c r="M3" s="41">
        <f t="shared" ref="M3:M8" si="3">L3/N3</f>
        <v>6.7629080504616981E-2</v>
      </c>
      <c r="N3" s="42">
        <f t="shared" ref="N3:N8" si="4">SUM(K3:L3)</f>
        <v>192225</v>
      </c>
      <c r="O3" s="18"/>
    </row>
    <row r="4" spans="1:15" ht="19" customHeight="1" x14ac:dyDescent="0.25">
      <c r="A4" s="10">
        <v>2</v>
      </c>
      <c r="B4" s="11" t="s">
        <v>66</v>
      </c>
      <c r="C4" s="11" t="s">
        <v>108</v>
      </c>
      <c r="D4" s="11" t="s">
        <v>107</v>
      </c>
      <c r="E4" s="11">
        <v>3</v>
      </c>
      <c r="F4" s="39">
        <v>15000</v>
      </c>
      <c r="G4" s="39"/>
      <c r="H4" s="39"/>
      <c r="I4" s="39">
        <v>500</v>
      </c>
      <c r="J4" s="40">
        <f t="shared" si="0"/>
        <v>45000</v>
      </c>
      <c r="K4" s="40">
        <f t="shared" si="1"/>
        <v>46545</v>
      </c>
      <c r="L4" s="40">
        <f t="shared" si="2"/>
        <v>1500</v>
      </c>
      <c r="M4" s="41">
        <f t="shared" si="3"/>
        <v>3.1220730565095223E-2</v>
      </c>
      <c r="N4" s="42">
        <f t="shared" si="4"/>
        <v>48045</v>
      </c>
      <c r="O4" s="18"/>
    </row>
    <row r="5" spans="1:15" ht="19" customHeight="1" x14ac:dyDescent="0.25">
      <c r="A5" s="10">
        <v>3</v>
      </c>
      <c r="B5" s="11" t="s">
        <v>69</v>
      </c>
      <c r="C5" s="11" t="s">
        <v>109</v>
      </c>
      <c r="D5" s="11" t="s">
        <v>107</v>
      </c>
      <c r="E5" s="11">
        <v>1</v>
      </c>
      <c r="F5" s="39"/>
      <c r="G5" s="39"/>
      <c r="H5" s="39">
        <v>2000</v>
      </c>
      <c r="I5" s="39"/>
      <c r="J5" s="40">
        <f>IF(D5="US",((F5+G5)*exR*E5)+H5,IF(D5="euro",((F5+G5)*euro*E5),IF(D5="Cda",(F5+G5)*E5+H5)))</f>
        <v>2000</v>
      </c>
      <c r="K5" s="40">
        <f>(J5-L5)*tx</f>
        <v>2140</v>
      </c>
      <c r="L5" s="40">
        <f>IF(D5="US",(I5*exR*E5),IF(D5="euro",(I5*euro*E5),IF(D5="Cda",I5*E5)))</f>
        <v>0</v>
      </c>
      <c r="M5" s="41">
        <f>L5/N5</f>
        <v>0</v>
      </c>
      <c r="N5" s="42">
        <f>SUM(K5:L5)</f>
        <v>2140</v>
      </c>
      <c r="O5" s="18"/>
    </row>
    <row r="6" spans="1:15" ht="19" customHeight="1" x14ac:dyDescent="0.25">
      <c r="A6" s="10">
        <v>4</v>
      </c>
      <c r="B6" s="11" t="s">
        <v>65</v>
      </c>
      <c r="C6" s="11" t="s">
        <v>110</v>
      </c>
      <c r="D6" s="11" t="s">
        <v>107</v>
      </c>
      <c r="E6" s="11">
        <v>2</v>
      </c>
      <c r="F6" s="39">
        <v>15000</v>
      </c>
      <c r="G6" s="39"/>
      <c r="H6" s="39"/>
      <c r="I6" s="39">
        <v>2000</v>
      </c>
      <c r="J6" s="40">
        <f t="shared" si="0"/>
        <v>30000</v>
      </c>
      <c r="K6" s="40">
        <f t="shared" si="1"/>
        <v>27820</v>
      </c>
      <c r="L6" s="40">
        <f t="shared" si="2"/>
        <v>4000</v>
      </c>
      <c r="M6" s="41">
        <f t="shared" si="3"/>
        <v>0.12570710245128849</v>
      </c>
      <c r="N6" s="42">
        <f t="shared" si="4"/>
        <v>31820</v>
      </c>
      <c r="O6" s="18"/>
    </row>
    <row r="7" spans="1:15" ht="19" customHeight="1" x14ac:dyDescent="0.25">
      <c r="A7" s="10">
        <v>5</v>
      </c>
      <c r="B7" s="11"/>
      <c r="C7" s="11"/>
      <c r="D7" s="11"/>
      <c r="E7" s="11"/>
      <c r="F7" s="39"/>
      <c r="G7" s="39"/>
      <c r="H7" s="39"/>
      <c r="I7" s="39"/>
      <c r="J7" s="40" t="b">
        <f t="shared" si="0"/>
        <v>0</v>
      </c>
      <c r="K7" s="40">
        <f t="shared" si="1"/>
        <v>0</v>
      </c>
      <c r="L7" s="40" t="b">
        <f t="shared" si="2"/>
        <v>0</v>
      </c>
      <c r="M7" s="41" t="e">
        <f t="shared" si="3"/>
        <v>#DIV/0!</v>
      </c>
      <c r="N7" s="42">
        <f t="shared" si="4"/>
        <v>0</v>
      </c>
      <c r="O7" s="18"/>
    </row>
    <row r="8" spans="1:15" ht="19" customHeight="1" x14ac:dyDescent="0.25">
      <c r="A8" s="10">
        <v>6</v>
      </c>
      <c r="B8" s="11"/>
      <c r="C8" s="11"/>
      <c r="D8" s="11"/>
      <c r="E8" s="11"/>
      <c r="F8" s="39"/>
      <c r="G8" s="39"/>
      <c r="H8" s="39"/>
      <c r="I8" s="39"/>
      <c r="J8" s="40" t="b">
        <f t="shared" si="0"/>
        <v>0</v>
      </c>
      <c r="K8" s="40">
        <f t="shared" si="1"/>
        <v>0</v>
      </c>
      <c r="L8" s="40" t="b">
        <f t="shared" si="2"/>
        <v>0</v>
      </c>
      <c r="M8" s="41" t="e">
        <f t="shared" si="3"/>
        <v>#DIV/0!</v>
      </c>
      <c r="N8" s="42">
        <f t="shared" si="4"/>
        <v>0</v>
      </c>
      <c r="O8" s="18"/>
    </row>
    <row r="9" spans="1:15" ht="19" customHeight="1" x14ac:dyDescent="0.25">
      <c r="A9" s="10">
        <v>7</v>
      </c>
      <c r="B9" s="11"/>
      <c r="C9" s="11"/>
      <c r="D9" s="11"/>
      <c r="E9" s="11"/>
      <c r="F9" s="39"/>
      <c r="G9" s="39"/>
      <c r="H9" s="39"/>
      <c r="I9" s="39"/>
      <c r="J9" s="40" t="b">
        <f>IF(D9="US",((F9+G9)*exR*E9)+H9,IF(D9="euro",((F9+G9)*euro*E9),IF(D9="Cda",(F9+G9)*E9+H9)))</f>
        <v>0</v>
      </c>
      <c r="K9" s="40">
        <f>(J9-L9)*tx</f>
        <v>0</v>
      </c>
      <c r="L9" s="40" t="b">
        <f>IF(D9="US",(I9*exR*E9),IF(D9="euro",(I9*euro*E9),IF(D9="Cda",I9*E9)))</f>
        <v>0</v>
      </c>
      <c r="M9" s="41" t="e">
        <f>L9/N9</f>
        <v>#DIV/0!</v>
      </c>
      <c r="N9" s="42">
        <f>SUM(K9:L9)</f>
        <v>0</v>
      </c>
      <c r="O9" s="18"/>
    </row>
    <row r="10" spans="1:15" ht="19" customHeight="1" x14ac:dyDescent="0.25">
      <c r="A10" s="10">
        <v>8</v>
      </c>
      <c r="B10" s="11"/>
      <c r="C10" s="11"/>
      <c r="D10" s="11"/>
      <c r="E10" s="11"/>
      <c r="F10" s="39"/>
      <c r="G10" s="39"/>
      <c r="H10" s="39"/>
      <c r="I10" s="39"/>
      <c r="J10" s="40" t="b">
        <f>IF(D10="US",((F10+G10)*exR*E10)+H10,IF(D10="euro",((F10+G10)*euro*E10),IF(D10="Cda",(F10+G10)*E10+H10)))</f>
        <v>0</v>
      </c>
      <c r="K10" s="40">
        <f>(J10-L10)*tx</f>
        <v>0</v>
      </c>
      <c r="L10" s="40" t="b">
        <f>IF(D10="US",(I10*exR*E10),IF(D10="euro",(I10*euro*E10),IF(D10="Cda",I10*E10)))</f>
        <v>0</v>
      </c>
      <c r="M10" s="41" t="e">
        <f>L10/N10</f>
        <v>#DIV/0!</v>
      </c>
      <c r="N10" s="42">
        <f>SUM(K10:L10)</f>
        <v>0</v>
      </c>
      <c r="O10" s="18"/>
    </row>
    <row r="11" spans="1:15" ht="19" customHeight="1" x14ac:dyDescent="0.25">
      <c r="A11" s="10">
        <v>9</v>
      </c>
      <c r="B11" s="11"/>
      <c r="C11" s="11"/>
      <c r="D11" s="11"/>
      <c r="E11" s="11"/>
      <c r="F11" s="39"/>
      <c r="G11" s="39"/>
      <c r="H11" s="39"/>
      <c r="I11" s="39"/>
      <c r="J11" s="40" t="b">
        <f>IF(D11="US",((F11+G11)*exR*E11)+H11,IF(D11="euro",((F11+G11)*euro*E11),IF(D11="Cda",(F11+G11)*E11+H11)))</f>
        <v>0</v>
      </c>
      <c r="K11" s="40">
        <f>(J11-L11)*tx</f>
        <v>0</v>
      </c>
      <c r="L11" s="40" t="b">
        <f>IF(D11="US",(I11*exR*E11),IF(D11="euro",(I11*euro*E11),IF(D11="Cda",I11*E11)))</f>
        <v>0</v>
      </c>
      <c r="M11" s="41" t="e">
        <f>L11/N11</f>
        <v>#DIV/0!</v>
      </c>
      <c r="N11" s="42">
        <f>SUM(K11:L11)</f>
        <v>0</v>
      </c>
      <c r="O11" s="18"/>
    </row>
    <row r="12" spans="1:15" x14ac:dyDescent="0.25">
      <c r="A12" s="10">
        <v>10</v>
      </c>
      <c r="B12" s="11"/>
      <c r="C12" s="11"/>
      <c r="D12" s="11"/>
      <c r="E12" s="11"/>
      <c r="F12" s="39"/>
      <c r="G12" s="39"/>
      <c r="H12" s="39"/>
      <c r="I12" s="39"/>
      <c r="J12" s="40" t="b">
        <f>IF(D12="US",((F12+G12)*exR*E12)+H12,IF(D12="euro",((F12+G12)*euro*E12),IF(D12="Cda",(F12+G12)*E12+H12)))</f>
        <v>0</v>
      </c>
      <c r="K12" s="40">
        <f>(J12-L12)*tx</f>
        <v>0</v>
      </c>
      <c r="L12" s="40" t="b">
        <f>IF(D12="US",(I12*exR*E12),IF(D12="euro",(I12*euro*E12),IF(D12="Cda",I12*E12)))</f>
        <v>0</v>
      </c>
      <c r="M12" s="41" t="e">
        <f>L12/N12</f>
        <v>#DIV/0!</v>
      </c>
      <c r="N12" s="42">
        <f>SUM(K12:L12)</f>
        <v>0</v>
      </c>
      <c r="O12" s="18"/>
    </row>
    <row r="13" spans="1:15" s="7" customFormat="1" ht="5.25" customHeight="1" x14ac:dyDescent="0.25">
      <c r="A13" s="13"/>
      <c r="B13" s="14"/>
      <c r="C13" s="14"/>
      <c r="D13" s="14"/>
      <c r="E13" s="14"/>
      <c r="F13" s="43"/>
      <c r="G13" s="43"/>
      <c r="H13" s="43"/>
      <c r="I13" s="43"/>
      <c r="J13" s="44"/>
      <c r="K13" s="45"/>
      <c r="L13" s="46"/>
      <c r="M13" s="46"/>
      <c r="N13" s="47"/>
      <c r="O13" s="19"/>
    </row>
    <row r="14" spans="1:15" x14ac:dyDescent="0.25">
      <c r="K14" s="38">
        <f>SUM(K3:K13)</f>
        <v>255730</v>
      </c>
      <c r="L14" s="38">
        <f>SUM(L3:L13)</f>
        <v>18500</v>
      </c>
      <c r="N14" s="38">
        <f>SUM(N3:N13)</f>
        <v>274230</v>
      </c>
    </row>
    <row r="15" spans="1:15" x14ac:dyDescent="0.25">
      <c r="L15" s="51">
        <f>L14/N14</f>
        <v>6.746161980819021E-2</v>
      </c>
    </row>
    <row r="16" spans="1:15" x14ac:dyDescent="0.25">
      <c r="J16" s="23" t="s">
        <v>65</v>
      </c>
      <c r="K16" s="38">
        <f>SUMIF($B$3:$B$13,$J16,$K$3:$K$13)</f>
        <v>207045</v>
      </c>
      <c r="L16" s="38">
        <f>SUMIF($B$3:$B$13,$J16,$L$3:$L$13)</f>
        <v>17000</v>
      </c>
      <c r="N16" s="38">
        <f>SUM(K16:L16)</f>
        <v>224045</v>
      </c>
    </row>
    <row r="17" spans="10:14" x14ac:dyDescent="0.25">
      <c r="J17" s="23" t="s">
        <v>66</v>
      </c>
      <c r="K17" s="38">
        <f>SUMIF($B$3:$B$13,$J17,$K$3:$K$13)</f>
        <v>46545</v>
      </c>
      <c r="L17" s="38">
        <f>SUMIF($B$3:$B$13,$J17,$L$3:$L$13)</f>
        <v>1500</v>
      </c>
      <c r="N17" s="38">
        <f>SUM(K17:L17)</f>
        <v>48045</v>
      </c>
    </row>
    <row r="18" spans="10:14" x14ac:dyDescent="0.25">
      <c r="J18" s="23" t="s">
        <v>67</v>
      </c>
      <c r="K18" s="38">
        <f>SUMIF($B$3:$B$13,$J18,$K$3:$K$13)</f>
        <v>0</v>
      </c>
      <c r="L18" s="38">
        <f>SUMIF($B$3:$B$13,$J18,$L$3:$L$13)</f>
        <v>0</v>
      </c>
      <c r="N18" s="38">
        <f>SUM(K18:L18)</f>
        <v>0</v>
      </c>
    </row>
    <row r="19" spans="10:14" x14ac:dyDescent="0.25">
      <c r="J19" s="23" t="s">
        <v>68</v>
      </c>
      <c r="K19" s="38">
        <f>SUMIF($B$3:$B$13,$J19,$K$3:$K$13)</f>
        <v>0</v>
      </c>
      <c r="L19" s="38">
        <f>SUMIF($B$3:$B$13,$J19,$L$3:$L$13)</f>
        <v>0</v>
      </c>
      <c r="N19" s="38">
        <f>SUM(K19:L19)</f>
        <v>0</v>
      </c>
    </row>
    <row r="20" spans="10:14" x14ac:dyDescent="0.25">
      <c r="J20" s="23" t="s">
        <v>69</v>
      </c>
      <c r="K20" s="48">
        <f>SUMIF($B$3:$B$13,$J20,$K$3:$K$13)</f>
        <v>2140</v>
      </c>
      <c r="L20" s="48">
        <f>SUMIF($B$3:$B$13,$J20,$L$3:$L$13)</f>
        <v>0</v>
      </c>
      <c r="M20" s="48"/>
      <c r="N20" s="48">
        <f>SUM(K20:L20)</f>
        <v>2140</v>
      </c>
    </row>
    <row r="21" spans="10:14" x14ac:dyDescent="0.25">
      <c r="K21" s="38">
        <f>SUM(K16:K20)</f>
        <v>255730</v>
      </c>
      <c r="L21" s="38">
        <f>SUM(L16:L20)</f>
        <v>18500</v>
      </c>
      <c r="N21" s="38">
        <f>SUM(N16:N20)</f>
        <v>274230</v>
      </c>
    </row>
    <row r="23" spans="10:14" x14ac:dyDescent="0.25">
      <c r="J23" s="24" t="s">
        <v>71</v>
      </c>
      <c r="K23" s="38">
        <v>125000</v>
      </c>
      <c r="N23" s="38">
        <f>SUM(K23:M23)</f>
        <v>125000</v>
      </c>
    </row>
    <row r="24" spans="10:14" x14ac:dyDescent="0.25">
      <c r="J24" s="24" t="s">
        <v>73</v>
      </c>
      <c r="K24" s="38">
        <v>125000</v>
      </c>
      <c r="N24" s="38">
        <f>SUM(K24:M24)</f>
        <v>125000</v>
      </c>
    </row>
    <row r="25" spans="10:14" x14ac:dyDescent="0.25">
      <c r="J25" s="49" t="s">
        <v>75</v>
      </c>
      <c r="L25" s="38">
        <f>L21</f>
        <v>18500</v>
      </c>
      <c r="N25" s="38">
        <f>SUM(K25:M25)</f>
        <v>18500</v>
      </c>
    </row>
    <row r="26" spans="10:14" ht="13" x14ac:dyDescent="0.3">
      <c r="J26" s="32" t="s">
        <v>77</v>
      </c>
      <c r="L26" s="50"/>
      <c r="N26" s="38">
        <f>SUM(K26:M26)</f>
        <v>0</v>
      </c>
    </row>
    <row r="27" spans="10:14" ht="13" x14ac:dyDescent="0.3">
      <c r="J27" s="49" t="s">
        <v>79</v>
      </c>
      <c r="L27" s="25">
        <f>IF(N14-N23-N24-N25-N26&lt;0,0,N14-N23-N24-N25-N26)</f>
        <v>5730</v>
      </c>
      <c r="N27" s="38">
        <f>SUM(J27:M27)</f>
        <v>5730</v>
      </c>
    </row>
    <row r="28" spans="10:14" x14ac:dyDescent="0.25">
      <c r="J28" s="49"/>
    </row>
    <row r="29" spans="10:14" x14ac:dyDescent="0.25">
      <c r="K29" s="38">
        <f>SUM(K23:K28)</f>
        <v>250000</v>
      </c>
      <c r="L29" s="38">
        <f>SUM(L23:L28)</f>
        <v>24230</v>
      </c>
      <c r="N29" s="38">
        <f>SUM(N23:N28)</f>
        <v>274230</v>
      </c>
    </row>
    <row r="30" spans="10:14" x14ac:dyDescent="0.25">
      <c r="J30" s="6" t="s">
        <v>111</v>
      </c>
      <c r="K30" s="38">
        <f>K29-K14</f>
        <v>-5730</v>
      </c>
      <c r="L30" s="51">
        <f>L29/N29</f>
        <v>8.8356489078510736E-2</v>
      </c>
    </row>
  </sheetData>
  <phoneticPr fontId="2" type="noConversion"/>
  <dataValidations count="2">
    <dataValidation type="list" allowBlank="1" showInputMessage="1" showErrorMessage="1" sqref="B3:B13">
      <formula1>"Equipement,Garantie prolongée,Logiciel,Personnel,Construction"</formula1>
    </dataValidation>
    <dataValidation type="list" allowBlank="1" showInputMessage="1" showErrorMessage="1" sqref="D3:D13">
      <formula1>"Cda,US,Euro"</formula1>
    </dataValidation>
  </dataValidations>
  <pageMargins left="0.47" right="0.35" top="0.59" bottom="0.46" header="0.4921259845" footer="0.36"/>
  <pageSetup paperSize="2" scale="60" orientation="landscape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instructions-checklist</vt:lpstr>
      <vt:lpstr>saisie des items</vt:lpstr>
      <vt:lpstr>APPROBATION CR</vt:lpstr>
      <vt:lpstr>exemple</vt:lpstr>
      <vt:lpstr>euro</vt:lpstr>
      <vt:lpstr>exR</vt:lpstr>
      <vt:lpstr>tx</vt:lpstr>
      <vt:lpstr>'APPROBATION CR'!Zone_d_impression</vt:lpstr>
      <vt:lpstr>'instructions-checklist'!Zone_d_impression</vt:lpstr>
      <vt:lpstr>'saisie des items'!Zone_d_impression</vt:lpstr>
    </vt:vector>
  </TitlesOfParts>
  <Manager/>
  <Company>crchul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Outil pour demande FCI</dc:title>
  <dc:subject/>
  <dc:creator>cpelch</dc:creator>
  <cp:keywords/>
  <dc:description/>
  <cp:lastModifiedBy>Chantal Pelchat</cp:lastModifiedBy>
  <cp:revision/>
  <dcterms:created xsi:type="dcterms:W3CDTF">2008-09-29T18:28:50Z</dcterms:created>
  <dcterms:modified xsi:type="dcterms:W3CDTF">2025-01-13T16:28:53Z</dcterms:modified>
  <cp:category/>
  <cp:contentStatus/>
</cp:coreProperties>
</file>