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226"/>
  <workbookPr showInkAnnotation="0" autoCompressPictures="0"/>
  <bookViews>
    <workbookView xWindow="0" yWindow="0" windowWidth="26620" windowHeight="17860" tabRatio="500"/>
  </bookViews>
  <sheets>
    <sheet name="Feuil1" sheetId="1" r:id="rId1"/>
  </sheets>
  <definedNames>
    <definedName name="_xlnm.Print_Area" localSheetId="0">Feuil1!$A$1:$K$38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21" i="1" l="1"/>
  <c r="I27" i="1"/>
  <c r="I29" i="1"/>
  <c r="D9" i="1"/>
  <c r="E22" i="1"/>
  <c r="E6" i="1"/>
  <c r="E9" i="1"/>
  <c r="K4" i="1"/>
  <c r="D4" i="1"/>
  <c r="E4" i="1"/>
  <c r="F4" i="1"/>
  <c r="G4" i="1"/>
  <c r="H4" i="1"/>
  <c r="E32" i="1"/>
  <c r="E33" i="1"/>
  <c r="E34" i="1"/>
  <c r="E35" i="1"/>
  <c r="E36" i="1"/>
  <c r="E37" i="1"/>
  <c r="E14" i="1"/>
  <c r="F32" i="1"/>
  <c r="F33" i="1"/>
  <c r="F22" i="1"/>
  <c r="F6" i="1"/>
  <c r="F34" i="1"/>
  <c r="F35" i="1"/>
  <c r="F9" i="1"/>
  <c r="F36" i="1"/>
  <c r="F37" i="1"/>
  <c r="F14" i="1"/>
  <c r="G32" i="1"/>
  <c r="G33" i="1"/>
  <c r="G22" i="1"/>
  <c r="G6" i="1"/>
  <c r="G34" i="1"/>
  <c r="G35" i="1"/>
  <c r="G9" i="1"/>
  <c r="G36" i="1"/>
  <c r="G37" i="1"/>
  <c r="G14" i="1"/>
  <c r="H32" i="1"/>
  <c r="H33" i="1"/>
  <c r="H22" i="1"/>
  <c r="H6" i="1"/>
  <c r="H34" i="1"/>
  <c r="H35" i="1"/>
  <c r="H9" i="1"/>
  <c r="H36" i="1"/>
  <c r="H37" i="1"/>
  <c r="H14" i="1"/>
  <c r="D32" i="1"/>
  <c r="D33" i="1"/>
  <c r="D35" i="1"/>
  <c r="D36" i="1"/>
  <c r="D37" i="1"/>
  <c r="D14" i="1"/>
  <c r="F28" i="1"/>
  <c r="F13" i="1"/>
  <c r="G28" i="1"/>
  <c r="G13" i="1"/>
  <c r="H28" i="1"/>
  <c r="H13" i="1"/>
  <c r="D28" i="1"/>
  <c r="D13" i="1"/>
  <c r="E28" i="1"/>
  <c r="E13" i="1"/>
  <c r="I32" i="1"/>
  <c r="I33" i="1"/>
  <c r="I34" i="1"/>
  <c r="I35" i="1"/>
  <c r="I15" i="1"/>
  <c r="I36" i="1"/>
  <c r="I37" i="1"/>
  <c r="E17" i="1"/>
  <c r="E18" i="1"/>
  <c r="F17" i="1"/>
  <c r="F18" i="1"/>
  <c r="G17" i="1"/>
  <c r="G18" i="1"/>
  <c r="H17" i="1"/>
  <c r="H18" i="1"/>
  <c r="D17" i="1"/>
  <c r="I17" i="1"/>
  <c r="I9" i="1"/>
  <c r="I18" i="1"/>
  <c r="D18" i="1"/>
  <c r="D34" i="1"/>
  <c r="I25" i="1"/>
  <c r="I26" i="1"/>
  <c r="I28" i="1"/>
  <c r="I30" i="1"/>
  <c r="D22" i="1"/>
  <c r="D6" i="1"/>
  <c r="I20" i="1"/>
  <c r="I22" i="1"/>
  <c r="I16" i="1"/>
  <c r="I14" i="1"/>
  <c r="I13" i="1"/>
  <c r="I12" i="1"/>
  <c r="I6" i="1"/>
  <c r="I7" i="1"/>
  <c r="I8" i="1"/>
  <c r="I4" i="1"/>
  <c r="I5" i="1"/>
</calcChain>
</file>

<file path=xl/sharedStrings.xml><?xml version="1.0" encoding="utf-8"?>
<sst xmlns="http://schemas.openxmlformats.org/spreadsheetml/2006/main" count="63" uniqueCount="48">
  <si>
    <t xml:space="preserve">Sommaire du budget d'exploitation et de maintenance </t>
  </si>
  <si>
    <t>Année 1</t>
  </si>
  <si>
    <t>Année 2</t>
  </si>
  <si>
    <t>Année 3</t>
  </si>
  <si>
    <t>Année 4</t>
  </si>
  <si>
    <t>Année 5</t>
  </si>
  <si>
    <t>Personnel</t>
  </si>
  <si>
    <t>Fournitures</t>
  </si>
  <si>
    <t>Maintenance et réparations</t>
  </si>
  <si>
    <t>Services</t>
  </si>
  <si>
    <t>Autre (préciser)</t>
  </si>
  <si>
    <t>Total</t>
  </si>
  <si>
    <t xml:space="preserve"> Sources de financement </t>
  </si>
  <si>
    <t>Contributions de l'établissement</t>
  </si>
  <si>
    <t>Autres organismes</t>
  </si>
  <si>
    <t>Frais d'utilisation</t>
  </si>
  <si>
    <t>total</t>
  </si>
  <si>
    <t>Dépenses</t>
  </si>
  <si>
    <t xml:space="preserve">Contrat de service </t>
  </si>
  <si>
    <t>note 1</t>
  </si>
  <si>
    <t>note 2</t>
  </si>
  <si>
    <t>par le FEI</t>
  </si>
  <si>
    <t>inclut le GBM et le FEI</t>
  </si>
  <si>
    <t>utilisation du FEI</t>
  </si>
  <si>
    <t>fournitures</t>
  </si>
  <si>
    <t>Maintenance</t>
  </si>
  <si>
    <t>Hypothèses</t>
  </si>
  <si>
    <t>PM et contrat de service</t>
  </si>
  <si>
    <t>de base</t>
  </si>
  <si>
    <t>contrat ds fci</t>
  </si>
  <si>
    <t>max</t>
  </si>
  <si>
    <t>Autres sources</t>
  </si>
  <si>
    <t>preuve</t>
  </si>
  <si>
    <t>user fee</t>
  </si>
  <si>
    <t>total net</t>
  </si>
  <si>
    <t>par différence</t>
  </si>
  <si>
    <t>tout payé par le GBM et FEI</t>
  </si>
  <si>
    <t>hypothèse user fee ci-haut</t>
  </si>
  <si>
    <t>note 3</t>
  </si>
  <si>
    <t>voici un exemple</t>
  </si>
  <si>
    <t>Maintenance préventive appareils</t>
  </si>
  <si>
    <t>si partie FC 121907K x 30% = FEI 36572,1</t>
  </si>
  <si>
    <t>On peut en mettre plus pour Y1 car du temps de mise au point</t>
  </si>
  <si>
    <t>1jr/2sem pour maintenance 5% x 45000$ avec augmentation annuelle de 3,5%, vous ne devez pas indiquer ici le temps relié à vos projets de recherche (ceci est bien précisé sur le site de la FCI)</t>
  </si>
  <si>
    <t>max 10% du FEI</t>
  </si>
  <si>
    <t>à financer avec vos subventions suite à votre utilisation</t>
  </si>
  <si>
    <t>mettons que 10% de l'utilisation est pour vos collaborateurs et que vous leur demandez de payer une partie des frais</t>
  </si>
  <si>
    <t>par le GBM pourra réparer mais seulement après le 1 + 3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</si>
</sst>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 * #,##0.00_)\ &quot;$&quot;_ ;_ * \(#,##0.00\)\ &quot;$&quot;_ ;_ * &quot;-&quot;??_)\ &quot;$&quot;_ ;_ @_ "/>
    <numFmt numFmtId="164" formatCode="_ * #,##0_)\ &quot;$&quot;_ ;_ * \(#,##0\)\ &quot;$&quot;_ ;_ * &quot;-&quot;??_)\ &quot;$&quot;_ ;_ @_ "/>
  </numFmts>
  <fonts count="11" x14ac:knownFonts="1"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scheme val="minor"/>
    </font>
    <font>
      <i/>
      <sz val="10"/>
      <color theme="1"/>
      <name val="Calibri"/>
      <scheme val="minor"/>
    </font>
    <font>
      <sz val="12"/>
      <color theme="3" tint="0.39997558519241921"/>
      <name val="Calibri"/>
      <scheme val="minor"/>
    </font>
    <font>
      <sz val="12"/>
      <color theme="6" tint="-0.24997711111789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6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37">
    <xf numFmtId="0" fontId="0" fillId="0" borderId="0" xfId="0"/>
    <xf numFmtId="164" fontId="0" fillId="0" borderId="0" xfId="1" applyNumberFormat="1" applyFont="1"/>
    <xf numFmtId="164" fontId="0" fillId="0" borderId="0" xfId="0" applyNumberFormat="1"/>
    <xf numFmtId="0" fontId="3" fillId="0" borderId="1" xfId="0" applyFont="1" applyBorder="1"/>
    <xf numFmtId="0" fontId="0" fillId="0" borderId="2" xfId="0" applyBorder="1"/>
    <xf numFmtId="0" fontId="0" fillId="0" borderId="3" xfId="0" applyBorder="1"/>
    <xf numFmtId="0" fontId="3" fillId="0" borderId="4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164" fontId="0" fillId="0" borderId="0" xfId="1" applyNumberFormat="1" applyFont="1" applyBorder="1"/>
    <xf numFmtId="164" fontId="0" fillId="0" borderId="5" xfId="1" applyNumberFormat="1" applyFont="1" applyBorder="1"/>
    <xf numFmtId="0" fontId="0" fillId="0" borderId="6" xfId="0" applyBorder="1"/>
    <xf numFmtId="0" fontId="0" fillId="0" borderId="7" xfId="0" applyBorder="1"/>
    <xf numFmtId="164" fontId="0" fillId="0" borderId="7" xfId="1" applyNumberFormat="1" applyFont="1" applyBorder="1"/>
    <xf numFmtId="164" fontId="0" fillId="0" borderId="8" xfId="1" applyNumberFormat="1" applyFont="1" applyBorder="1"/>
    <xf numFmtId="0" fontId="0" fillId="0" borderId="0" xfId="0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64" fontId="7" fillId="0" borderId="0" xfId="1" applyNumberFormat="1" applyFon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8" fillId="0" borderId="0" xfId="0" applyFont="1"/>
    <xf numFmtId="164" fontId="8" fillId="0" borderId="0" xfId="0" applyNumberFormat="1" applyFont="1"/>
    <xf numFmtId="9" fontId="0" fillId="0" borderId="0" xfId="0" applyNumberFormat="1"/>
    <xf numFmtId="0" fontId="2" fillId="0" borderId="0" xfId="0" applyFont="1" applyAlignment="1">
      <alignment horizontal="right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/>
    </xf>
    <xf numFmtId="164" fontId="0" fillId="0" borderId="2" xfId="1" applyNumberFormat="1" applyFont="1" applyBorder="1"/>
    <xf numFmtId="164" fontId="0" fillId="0" borderId="3" xfId="1" applyNumberFormat="1" applyFont="1" applyBorder="1"/>
    <xf numFmtId="0" fontId="2" fillId="0" borderId="0" xfId="0" applyFont="1" applyBorder="1" applyAlignment="1">
      <alignment horizontal="center"/>
    </xf>
    <xf numFmtId="164" fontId="0" fillId="2" borderId="0" xfId="1" applyNumberFormat="1" applyFont="1" applyFill="1"/>
  </cellXfs>
  <cellStyles count="26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Monétaire" xfId="1" builtinId="4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K37"/>
  <sheetViews>
    <sheetView tabSelected="1" topLeftCell="A5" zoomScale="115" zoomScaleNormal="115" zoomScalePageLayoutView="115" workbookViewId="0">
      <selection activeCell="H27" sqref="H27"/>
    </sheetView>
  </sheetViews>
  <sheetFormatPr baseColWidth="10" defaultRowHeight="15" x14ac:dyDescent="0"/>
  <cols>
    <col min="1" max="1" width="3.33203125" customWidth="1"/>
    <col min="2" max="2" width="27.83203125" customWidth="1"/>
    <col min="3" max="3" width="14.1640625" customWidth="1"/>
    <col min="4" max="4" width="11.1640625" bestFit="1" customWidth="1"/>
    <col min="9" max="9" width="9.6640625" bestFit="1" customWidth="1"/>
    <col min="10" max="10" width="35.6640625" bestFit="1" customWidth="1"/>
  </cols>
  <sheetData>
    <row r="1" spans="2:11">
      <c r="B1" t="s">
        <v>39</v>
      </c>
    </row>
    <row r="2" spans="2:11">
      <c r="B2" s="3" t="s">
        <v>0</v>
      </c>
      <c r="C2" s="4"/>
      <c r="D2" s="4"/>
      <c r="E2" s="4"/>
      <c r="F2" s="4"/>
      <c r="G2" s="4"/>
      <c r="H2" s="4"/>
      <c r="I2" s="5"/>
    </row>
    <row r="3" spans="2:11">
      <c r="B3" s="6" t="s">
        <v>17</v>
      </c>
      <c r="C3" s="7"/>
      <c r="D3" s="8" t="s">
        <v>1</v>
      </c>
      <c r="E3" s="8" t="s">
        <v>2</v>
      </c>
      <c r="F3" s="8" t="s">
        <v>3</v>
      </c>
      <c r="G3" s="8" t="s">
        <v>4</v>
      </c>
      <c r="H3" s="8" t="s">
        <v>5</v>
      </c>
      <c r="I3" s="9" t="s">
        <v>16</v>
      </c>
      <c r="J3" s="19" t="s">
        <v>26</v>
      </c>
      <c r="K3" s="25">
        <v>0.1</v>
      </c>
    </row>
    <row r="4" spans="2:11" ht="75">
      <c r="B4" s="10" t="s">
        <v>6</v>
      </c>
      <c r="C4" s="11"/>
      <c r="D4" s="12">
        <f>K4</f>
        <v>4500</v>
      </c>
      <c r="E4" s="12">
        <f>D4*1.035</f>
        <v>4657.5</v>
      </c>
      <c r="F4" s="12">
        <f t="shared" ref="F4:H4" si="0">E4*1.035</f>
        <v>4820.5124999999998</v>
      </c>
      <c r="G4" s="12">
        <f t="shared" si="0"/>
        <v>4989.2304374999994</v>
      </c>
      <c r="H4" s="12">
        <f t="shared" si="0"/>
        <v>5163.8535028124988</v>
      </c>
      <c r="I4" s="13">
        <f>SUM(D4:H4)</f>
        <v>24131.096440312496</v>
      </c>
      <c r="J4" s="22" t="s">
        <v>43</v>
      </c>
      <c r="K4">
        <f>45000*K3</f>
        <v>4500</v>
      </c>
    </row>
    <row r="5" spans="2:11">
      <c r="B5" s="10" t="s">
        <v>7</v>
      </c>
      <c r="C5" s="11"/>
      <c r="D5" s="12"/>
      <c r="E5" s="12"/>
      <c r="F5" s="12"/>
      <c r="G5" s="12"/>
      <c r="H5" s="12">
        <v>2000</v>
      </c>
      <c r="I5" s="13">
        <f>SUM(D5:H5)</f>
        <v>2000</v>
      </c>
    </row>
    <row r="6" spans="2:11">
      <c r="B6" s="10" t="s">
        <v>8</v>
      </c>
      <c r="C6" s="29" t="s">
        <v>19</v>
      </c>
      <c r="D6" s="12">
        <f>D22</f>
        <v>0</v>
      </c>
      <c r="E6" s="12">
        <f t="shared" ref="E6:H6" si="1">E22</f>
        <v>0</v>
      </c>
      <c r="F6" s="12">
        <f t="shared" si="1"/>
        <v>0</v>
      </c>
      <c r="G6" s="12">
        <f t="shared" si="1"/>
        <v>0</v>
      </c>
      <c r="H6" s="12">
        <f t="shared" si="1"/>
        <v>15000</v>
      </c>
      <c r="I6" s="13">
        <f t="shared" ref="I6:I9" si="2">SUM(D6:H6)</f>
        <v>15000</v>
      </c>
      <c r="J6" s="30" t="s">
        <v>27</v>
      </c>
    </row>
    <row r="7" spans="2:11">
      <c r="B7" s="10" t="s">
        <v>9</v>
      </c>
      <c r="C7" s="18"/>
      <c r="D7" s="12"/>
      <c r="E7" s="12"/>
      <c r="F7" s="12"/>
      <c r="G7" s="12"/>
      <c r="H7" s="12"/>
      <c r="I7" s="13">
        <f t="shared" si="2"/>
        <v>0</v>
      </c>
    </row>
    <row r="8" spans="2:11">
      <c r="B8" s="10" t="s">
        <v>10</v>
      </c>
      <c r="C8" s="18"/>
      <c r="D8" s="12"/>
      <c r="E8" s="12"/>
      <c r="F8" s="12"/>
      <c r="G8" s="12"/>
      <c r="H8" s="12"/>
      <c r="I8" s="13">
        <f t="shared" si="2"/>
        <v>0</v>
      </c>
    </row>
    <row r="9" spans="2:11">
      <c r="B9" s="10" t="s">
        <v>11</v>
      </c>
      <c r="C9" s="18"/>
      <c r="D9" s="12">
        <f>SUM(D4:D8)</f>
        <v>4500</v>
      </c>
      <c r="E9" s="12">
        <f t="shared" ref="E9:H9" si="3">SUM(E4:E8)</f>
        <v>4657.5</v>
      </c>
      <c r="F9" s="12">
        <f t="shared" si="3"/>
        <v>4820.5124999999998</v>
      </c>
      <c r="G9" s="12">
        <f t="shared" si="3"/>
        <v>4989.2304374999994</v>
      </c>
      <c r="H9" s="12">
        <f t="shared" si="3"/>
        <v>22163.853502812497</v>
      </c>
      <c r="I9" s="13">
        <f t="shared" si="2"/>
        <v>41131.096440312496</v>
      </c>
    </row>
    <row r="10" spans="2:11">
      <c r="B10" s="10"/>
      <c r="C10" s="18"/>
      <c r="D10" s="12"/>
      <c r="E10" s="12"/>
      <c r="F10" s="12"/>
      <c r="G10" s="12"/>
      <c r="H10" s="12"/>
      <c r="I10" s="13"/>
    </row>
    <row r="11" spans="2:11">
      <c r="B11" s="3" t="s">
        <v>12</v>
      </c>
      <c r="C11" s="32"/>
      <c r="D11" s="33"/>
      <c r="E11" s="33"/>
      <c r="F11" s="33"/>
      <c r="G11" s="33"/>
      <c r="H11" s="33"/>
      <c r="I11" s="34"/>
    </row>
    <row r="12" spans="2:11">
      <c r="B12" s="10"/>
      <c r="C12" s="18"/>
      <c r="D12" s="12"/>
      <c r="E12" s="12"/>
      <c r="F12" s="12"/>
      <c r="G12" s="12"/>
      <c r="H12" s="12"/>
      <c r="I12" s="13">
        <f>SUM(D12:H12)</f>
        <v>0</v>
      </c>
    </row>
    <row r="13" spans="2:11">
      <c r="B13" s="10" t="s">
        <v>13</v>
      </c>
      <c r="C13" s="27" t="s">
        <v>20</v>
      </c>
      <c r="D13" s="12">
        <f>D28</f>
        <v>4500</v>
      </c>
      <c r="E13" s="12">
        <f>E28+E20</f>
        <v>4657.5</v>
      </c>
      <c r="F13" s="12">
        <f t="shared" ref="F13:H13" si="4">F28+F20</f>
        <v>4821</v>
      </c>
      <c r="G13" s="12">
        <f t="shared" si="4"/>
        <v>3500</v>
      </c>
      <c r="H13" s="12">
        <f t="shared" si="4"/>
        <v>19094</v>
      </c>
      <c r="I13" s="13">
        <f>SUM(D13:H13)</f>
        <v>36572.5</v>
      </c>
      <c r="J13" s="28" t="s">
        <v>22</v>
      </c>
    </row>
    <row r="14" spans="2:11">
      <c r="B14" s="10" t="s">
        <v>14</v>
      </c>
      <c r="C14" s="11"/>
      <c r="D14" s="12">
        <f>D37</f>
        <v>0</v>
      </c>
      <c r="E14" s="12">
        <f t="shared" ref="E14:H14" si="5">E37</f>
        <v>0</v>
      </c>
      <c r="F14" s="12">
        <f t="shared" si="5"/>
        <v>-0.4875000000001819</v>
      </c>
      <c r="G14" s="12">
        <f t="shared" si="5"/>
        <v>1489.2304374999994</v>
      </c>
      <c r="H14" s="12">
        <f t="shared" si="5"/>
        <v>3069.8535028124988</v>
      </c>
      <c r="I14" s="13">
        <f t="shared" ref="I14:I17" si="6">SUM(D14:H14)</f>
        <v>4558.5964403124981</v>
      </c>
    </row>
    <row r="15" spans="2:11" ht="45">
      <c r="B15" s="10" t="s">
        <v>15</v>
      </c>
      <c r="C15" s="35" t="s">
        <v>38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  <c r="I15" s="13">
        <f t="shared" si="6"/>
        <v>0</v>
      </c>
      <c r="J15" s="31" t="s">
        <v>46</v>
      </c>
    </row>
    <row r="16" spans="2:11">
      <c r="B16" s="10" t="s">
        <v>10</v>
      </c>
      <c r="C16" s="11"/>
      <c r="D16" s="12"/>
      <c r="E16" s="12"/>
      <c r="F16" s="12"/>
      <c r="G16" s="12"/>
      <c r="H16" s="12"/>
      <c r="I16" s="13">
        <f t="shared" si="6"/>
        <v>0</v>
      </c>
    </row>
    <row r="17" spans="2:10">
      <c r="B17" s="14" t="s">
        <v>11</v>
      </c>
      <c r="C17" s="15"/>
      <c r="D17" s="16">
        <f>SUM(D12:D16)</f>
        <v>4500</v>
      </c>
      <c r="E17" s="16">
        <f t="shared" ref="E17" si="7">SUM(E12:E16)</f>
        <v>4657.5</v>
      </c>
      <c r="F17" s="16">
        <f t="shared" ref="F17" si="8">SUM(F12:F16)</f>
        <v>4820.5124999999998</v>
      </c>
      <c r="G17" s="16">
        <f t="shared" ref="G17" si="9">SUM(G12:G16)</f>
        <v>4989.2304374999994</v>
      </c>
      <c r="H17" s="16">
        <f t="shared" ref="H17" si="10">SUM(H12:H16)</f>
        <v>22163.853502812497</v>
      </c>
      <c r="I17" s="17">
        <f t="shared" si="6"/>
        <v>41131.096440312496</v>
      </c>
    </row>
    <row r="18" spans="2:10">
      <c r="C18" s="23" t="s">
        <v>32</v>
      </c>
      <c r="D18" s="24">
        <f>D9-D17</f>
        <v>0</v>
      </c>
      <c r="E18" s="24">
        <f t="shared" ref="E18:I18" si="11">E9-E17</f>
        <v>0</v>
      </c>
      <c r="F18" s="24">
        <f t="shared" si="11"/>
        <v>0</v>
      </c>
      <c r="G18" s="24">
        <f t="shared" si="11"/>
        <v>0</v>
      </c>
      <c r="H18" s="24">
        <f t="shared" si="11"/>
        <v>0</v>
      </c>
      <c r="I18" s="24">
        <f t="shared" si="11"/>
        <v>0</v>
      </c>
    </row>
    <row r="19" spans="2:10">
      <c r="B19" s="30" t="s">
        <v>19</v>
      </c>
    </row>
    <row r="20" spans="2:10">
      <c r="B20" t="s">
        <v>40</v>
      </c>
      <c r="D20" s="20" t="s">
        <v>28</v>
      </c>
      <c r="E20" s="36"/>
      <c r="F20" s="36"/>
      <c r="G20" s="36"/>
      <c r="H20" s="36"/>
      <c r="I20" s="1">
        <f t="shared" ref="I20:I21" si="12">SUM(D20:H20)</f>
        <v>0</v>
      </c>
      <c r="J20" s="30" t="s">
        <v>47</v>
      </c>
    </row>
    <row r="21" spans="2:10">
      <c r="B21" t="s">
        <v>18</v>
      </c>
      <c r="D21" s="20" t="s">
        <v>28</v>
      </c>
      <c r="E21" s="20" t="s">
        <v>29</v>
      </c>
      <c r="F21" s="20" t="s">
        <v>29</v>
      </c>
      <c r="G21" s="20" t="s">
        <v>29</v>
      </c>
      <c r="H21" s="1">
        <v>15000</v>
      </c>
      <c r="I21" s="1">
        <f t="shared" si="12"/>
        <v>15000</v>
      </c>
      <c r="J21" s="30" t="s">
        <v>21</v>
      </c>
    </row>
    <row r="22" spans="2:10">
      <c r="D22" s="1">
        <f>SUM(D20:D21)</f>
        <v>0</v>
      </c>
      <c r="E22" s="1">
        <f t="shared" ref="E22:I22" si="13">SUM(E20:E21)</f>
        <v>0</v>
      </c>
      <c r="F22" s="1">
        <f t="shared" si="13"/>
        <v>0</v>
      </c>
      <c r="G22" s="1">
        <f t="shared" si="13"/>
        <v>0</v>
      </c>
      <c r="H22" s="1">
        <f t="shared" si="13"/>
        <v>15000</v>
      </c>
      <c r="I22" s="1">
        <f t="shared" si="13"/>
        <v>15000</v>
      </c>
    </row>
    <row r="23" spans="2:10">
      <c r="D23" s="1"/>
      <c r="E23" s="1"/>
      <c r="F23" s="1"/>
      <c r="G23" s="1"/>
      <c r="H23" s="1"/>
      <c r="I23" s="1"/>
    </row>
    <row r="24" spans="2:10">
      <c r="B24" s="28" t="s">
        <v>20</v>
      </c>
      <c r="D24" s="1"/>
      <c r="E24" s="1"/>
      <c r="F24" s="1"/>
      <c r="G24" s="1"/>
      <c r="H24" s="1"/>
      <c r="I24" s="1"/>
    </row>
    <row r="25" spans="2:10">
      <c r="C25" t="s">
        <v>6</v>
      </c>
      <c r="D25" s="1">
        <v>4500</v>
      </c>
      <c r="E25" s="1">
        <v>4657.5</v>
      </c>
      <c r="F25" s="1">
        <v>4821</v>
      </c>
      <c r="G25" s="1">
        <v>3500</v>
      </c>
      <c r="H25" s="1">
        <v>2094</v>
      </c>
      <c r="I25" s="1">
        <f t="shared" ref="I25" si="14">SUM(D25:H25)</f>
        <v>19572.5</v>
      </c>
      <c r="J25" t="s">
        <v>42</v>
      </c>
    </row>
    <row r="26" spans="2:10">
      <c r="C26" t="s">
        <v>24</v>
      </c>
      <c r="D26" s="1">
        <v>0</v>
      </c>
      <c r="E26" s="1">
        <v>0</v>
      </c>
      <c r="F26" s="1">
        <v>0</v>
      </c>
      <c r="G26" s="1">
        <v>0</v>
      </c>
      <c r="H26" s="1">
        <v>2000</v>
      </c>
      <c r="I26" s="1">
        <f t="shared" ref="I26:I27" si="15">SUM(D26:H26)</f>
        <v>2000</v>
      </c>
      <c r="J26" t="s">
        <v>44</v>
      </c>
    </row>
    <row r="27" spans="2:10">
      <c r="C27" t="s">
        <v>25</v>
      </c>
      <c r="D27" s="1"/>
      <c r="E27" s="1"/>
      <c r="F27" s="1"/>
      <c r="G27" s="1"/>
      <c r="H27" s="1">
        <v>15000</v>
      </c>
      <c r="I27" s="1">
        <f t="shared" si="15"/>
        <v>15000</v>
      </c>
    </row>
    <row r="28" spans="2:10">
      <c r="B28" t="s">
        <v>23</v>
      </c>
      <c r="C28" t="s">
        <v>16</v>
      </c>
      <c r="D28" s="2">
        <f>SUM(D25:D27)</f>
        <v>4500</v>
      </c>
      <c r="E28" s="2">
        <f t="shared" ref="E28:I28" si="16">SUM(E25:E27)</f>
        <v>4657.5</v>
      </c>
      <c r="F28" s="2">
        <f t="shared" si="16"/>
        <v>4821</v>
      </c>
      <c r="G28" s="2">
        <f t="shared" si="16"/>
        <v>3500</v>
      </c>
      <c r="H28" s="2">
        <f t="shared" si="16"/>
        <v>19094</v>
      </c>
      <c r="I28" s="2">
        <f t="shared" si="16"/>
        <v>36572.5</v>
      </c>
    </row>
    <row r="29" spans="2:10">
      <c r="H29" s="21" t="s">
        <v>30</v>
      </c>
      <c r="I29" s="1">
        <f>121907*0.3</f>
        <v>36572.1</v>
      </c>
      <c r="J29" s="22" t="s">
        <v>41</v>
      </c>
    </row>
    <row r="30" spans="2:10">
      <c r="I30" s="2">
        <f>I29-I28</f>
        <v>-0.40000000000145519</v>
      </c>
    </row>
    <row r="32" spans="2:10">
      <c r="B32" t="s">
        <v>31</v>
      </c>
      <c r="C32" t="s">
        <v>6</v>
      </c>
      <c r="D32" s="1">
        <f>D4-D25</f>
        <v>0</v>
      </c>
      <c r="E32" s="1">
        <f t="shared" ref="E32:H32" si="17">E4-E25</f>
        <v>0</v>
      </c>
      <c r="F32" s="1">
        <f t="shared" si="17"/>
        <v>-0.4875000000001819</v>
      </c>
      <c r="G32" s="1">
        <f t="shared" si="17"/>
        <v>1489.2304374999994</v>
      </c>
      <c r="H32" s="1">
        <f t="shared" si="17"/>
        <v>3069.8535028124988</v>
      </c>
      <c r="I32" s="1">
        <f t="shared" ref="I32:I34" si="18">SUM(D32:H32)</f>
        <v>4558.5964403124981</v>
      </c>
      <c r="J32" t="s">
        <v>35</v>
      </c>
    </row>
    <row r="33" spans="2:10">
      <c r="C33" t="s">
        <v>24</v>
      </c>
      <c r="D33" s="1">
        <f>D5-D26</f>
        <v>0</v>
      </c>
      <c r="E33" s="1">
        <f t="shared" ref="E33:H33" si="19">E5-E26</f>
        <v>0</v>
      </c>
      <c r="F33" s="1">
        <f t="shared" si="19"/>
        <v>0</v>
      </c>
      <c r="G33" s="1">
        <f t="shared" si="19"/>
        <v>0</v>
      </c>
      <c r="H33" s="1">
        <f t="shared" si="19"/>
        <v>0</v>
      </c>
      <c r="I33" s="1">
        <f t="shared" si="18"/>
        <v>0</v>
      </c>
      <c r="J33" t="s">
        <v>35</v>
      </c>
    </row>
    <row r="34" spans="2:10">
      <c r="C34" t="s">
        <v>25</v>
      </c>
      <c r="D34" s="1">
        <f>D6-D22</f>
        <v>0</v>
      </c>
      <c r="E34" s="1">
        <f t="shared" ref="E34:H34" si="20">E6-E22</f>
        <v>0</v>
      </c>
      <c r="F34" s="1">
        <f t="shared" si="20"/>
        <v>0</v>
      </c>
      <c r="G34" s="1">
        <f t="shared" si="20"/>
        <v>0</v>
      </c>
      <c r="H34" s="1">
        <f t="shared" si="20"/>
        <v>0</v>
      </c>
      <c r="I34" s="1">
        <f t="shared" si="18"/>
        <v>0</v>
      </c>
      <c r="J34" t="s">
        <v>36</v>
      </c>
    </row>
    <row r="35" spans="2:10">
      <c r="C35" t="s">
        <v>16</v>
      </c>
      <c r="D35" s="2">
        <f>SUM(D32:D34)</f>
        <v>0</v>
      </c>
      <c r="E35" s="2">
        <f t="shared" ref="E35" si="21">SUM(E32:E34)</f>
        <v>0</v>
      </c>
      <c r="F35" s="2">
        <f t="shared" ref="F35" si="22">SUM(F32:F34)</f>
        <v>-0.4875000000001819</v>
      </c>
      <c r="G35" s="2">
        <f t="shared" ref="G35" si="23">SUM(G32:G34)</f>
        <v>1489.2304374999994</v>
      </c>
      <c r="H35" s="2">
        <f t="shared" ref="H35" si="24">SUM(H32:H34)</f>
        <v>3069.8535028124988</v>
      </c>
      <c r="I35" s="2">
        <f t="shared" ref="I35:I37" si="25">SUM(I32:I34)</f>
        <v>4558.5964403124981</v>
      </c>
    </row>
    <row r="36" spans="2:10">
      <c r="B36" s="26" t="s">
        <v>38</v>
      </c>
      <c r="C36" t="s">
        <v>33</v>
      </c>
      <c r="D36" s="2">
        <f>-D15</f>
        <v>0</v>
      </c>
      <c r="E36" s="2">
        <f t="shared" ref="E36:I36" si="26">-E15</f>
        <v>0</v>
      </c>
      <c r="F36" s="2">
        <f t="shared" si="26"/>
        <v>0</v>
      </c>
      <c r="G36" s="2">
        <f t="shared" si="26"/>
        <v>0</v>
      </c>
      <c r="H36" s="2">
        <f t="shared" si="26"/>
        <v>0</v>
      </c>
      <c r="I36" s="2">
        <f t="shared" si="26"/>
        <v>0</v>
      </c>
      <c r="J36" s="31" t="s">
        <v>37</v>
      </c>
    </row>
    <row r="37" spans="2:10" ht="30">
      <c r="C37" t="s">
        <v>34</v>
      </c>
      <c r="D37" s="2">
        <f>D35+D36</f>
        <v>0</v>
      </c>
      <c r="E37" s="2">
        <f t="shared" ref="E37:H37" si="27">E35+E36</f>
        <v>0</v>
      </c>
      <c r="F37" s="2">
        <f t="shared" si="27"/>
        <v>-0.4875000000001819</v>
      </c>
      <c r="G37" s="2">
        <f t="shared" si="27"/>
        <v>1489.2304374999994</v>
      </c>
      <c r="H37" s="2">
        <f t="shared" si="27"/>
        <v>3069.8535028124988</v>
      </c>
      <c r="I37" s="2">
        <f t="shared" si="25"/>
        <v>4558.5964403124981</v>
      </c>
      <c r="J37" s="22" t="s">
        <v>45</v>
      </c>
    </row>
  </sheetData>
  <phoneticPr fontId="6" type="noConversion"/>
  <pageMargins left="0.75" right="0.75" top="1" bottom="1" header="0.5" footer="0.5"/>
  <pageSetup scale="73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Maison Pelchat</dc:creator>
  <cp:lastModifiedBy>Chantal Pelchat</cp:lastModifiedBy>
  <cp:lastPrinted>2014-02-17T14:43:55Z</cp:lastPrinted>
  <dcterms:created xsi:type="dcterms:W3CDTF">2014-02-15T19:21:26Z</dcterms:created>
  <dcterms:modified xsi:type="dcterms:W3CDTF">2016-09-23T13:38:44Z</dcterms:modified>
</cp:coreProperties>
</file>